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32760" yWindow="32760" windowWidth="23040" windowHeight="9195" tabRatio="818" firstSheet="17" activeTab="19"/>
  </bookViews>
  <sheets>
    <sheet name="endometrioza" sheetId="637" r:id="rId1"/>
    <sheet name="hidrocefalie " sheetId="547" r:id="rId2"/>
    <sheet name="epilepsie" sheetId="573" r:id="rId3"/>
    <sheet name="rad interv" sheetId="621" r:id="rId4"/>
    <sheet name="san. mintala-materiale" sheetId="572" r:id="rId5"/>
    <sheet name="san. mintala - medicam" sheetId="568" r:id="rId6"/>
    <sheet name="prog de boli cardio " sheetId="633" r:id="rId7"/>
    <sheet name="insuficienta hepatica" sheetId="638" r:id="rId8"/>
    <sheet name="ortopedie" sheetId="624" r:id="rId9"/>
    <sheet name="boli endocrine" sheetId="639" r:id="rId10"/>
    <sheet name="prog nat al surd." sheetId="640" r:id="rId11"/>
    <sheet name="hemof.-talas" sheetId="620" state="hidden" r:id="rId12"/>
    <sheet name="hemof.-talas " sheetId="648" r:id="rId13"/>
    <sheet name="boli neurologice" sheetId="641" r:id="rId14"/>
    <sheet name="boli rare- material" sheetId="544" r:id="rId15"/>
    <sheet name="boli rare- medic" sheetId="577" r:id="rId16"/>
    <sheet name="transplant hepatic" sheetId="507" r:id="rId17"/>
    <sheet name="diabet mater" sheetId="618" r:id="rId18"/>
    <sheet name="diabet" sheetId="576" r:id="rId19"/>
    <sheet name="leucemie " sheetId="642" r:id="rId20"/>
    <sheet name="radioterapie " sheetId="643" r:id="rId21"/>
    <sheet name="reconstructia mamara" sheetId="644" r:id="rId22"/>
    <sheet name="oncologie" sheetId="645" r:id="rId23"/>
    <sheet name="oncologie cost volum " sheetId="646" r:id="rId24"/>
    <sheet name="HTAP CV" sheetId="622" r:id="rId25"/>
    <sheet name="BOLI RARE CV" sheetId="612" r:id="rId26"/>
    <sheet name="boli neurologice CV" sheetId="647" r:id="rId27"/>
    <sheet name="depresii" sheetId="632" r:id="rId28"/>
    <sheet name="IRC" sheetId="650" r:id="rId29"/>
    <sheet name=" DIALIZA " sheetId="619" r:id="rId30"/>
  </sheets>
  <externalReferences>
    <externalReference r:id="rId31"/>
    <externalReference r:id="rId32"/>
    <externalReference r:id="rId33"/>
  </externalReferences>
  <definedNames>
    <definedName name="___xlnm.Print_Titles">#REF!</definedName>
    <definedName name="__xlnm.Print_Titles" localSheetId="29">#REF!</definedName>
    <definedName name="_xlnm._FilterDatabase" localSheetId="29" hidden="1">' DIALIZA '!$D$1:$D$62</definedName>
    <definedName name="_xlnm._FilterDatabase" localSheetId="15" hidden="1">'boli rare- medic'!#REF!</definedName>
    <definedName name="_xlnm._FilterDatabase" localSheetId="17" hidden="1">'diabet mater'!$D$1:$D$38</definedName>
    <definedName name="_xlnm._FilterDatabase" localSheetId="2" hidden="1">epilepsie!#REF!</definedName>
    <definedName name="_xlnm._FilterDatabase" localSheetId="11" hidden="1">'hemof.-talas'!$D$1:$D$56</definedName>
    <definedName name="_xlnm._FilterDatabase" localSheetId="12" hidden="1">'hemof.-talas '!$D$1:$D$46</definedName>
    <definedName name="_xlnm._FilterDatabase" localSheetId="8" hidden="1">ortopedie!$J$1:$J$86</definedName>
    <definedName name="_xlnm._FilterDatabase" localSheetId="10" hidden="1">'prog nat al surd.'!$D$1:$D$37</definedName>
    <definedName name="_xlnm._FilterDatabase" localSheetId="3" hidden="1">'rad interv'!$D$2:$D$62</definedName>
    <definedName name="Print_Ac" localSheetId="8">#REF!</definedName>
    <definedName name="Print_Oo">#REF!</definedName>
    <definedName name="Print_Oop" localSheetId="2">#REF!</definedName>
    <definedName name="Print_Te" localSheetId="11">#REF!</definedName>
    <definedName name="Print_Te" localSheetId="12">#REF!</definedName>
    <definedName name="_xlnm.Print_Titles" localSheetId="29">' DIALIZA '!$B:$D,' DIALIZA '!$4:$4</definedName>
    <definedName name="_xlnm.Print_Titles" localSheetId="9">'boli endocrine'!$B:$D</definedName>
    <definedName name="_xlnm.Print_Titles" localSheetId="13">'boli neurologice'!$B:$C</definedName>
    <definedName name="_xlnm.Print_Titles" localSheetId="26">'boli neurologice CV'!$B:$C</definedName>
    <definedName name="_xlnm.Print_Titles" localSheetId="14">'boli rare- material'!$C:$D</definedName>
    <definedName name="_xlnm.Print_Titles" localSheetId="15">'boli rare- medic'!$B:$C,'boli rare- medic'!$4:$4</definedName>
    <definedName name="_xlnm.Print_Titles" localSheetId="18">diabet!$B:$C</definedName>
    <definedName name="_xlnm.Print_Titles" localSheetId="17">'diabet mater'!$4:$4</definedName>
    <definedName name="_xlnm.Print_Titles" localSheetId="2">epilepsie!$B:$D</definedName>
    <definedName name="_xlnm.Print_Titles" localSheetId="11">'hemof.-talas'!$B:$D,'hemof.-talas'!$4:$4</definedName>
    <definedName name="_xlnm.Print_Titles" localSheetId="12">'hemof.-talas '!$B:$D,'hemof.-talas '!$4:$4</definedName>
    <definedName name="_xlnm.Print_Titles" localSheetId="1">'hidrocefalie '!$B:$C</definedName>
    <definedName name="_xlnm.Print_Titles" localSheetId="7">'insuficienta hepatica'!$B:$C</definedName>
    <definedName name="_xlnm.Print_Titles" localSheetId="19">'leucemie '!$B:$C</definedName>
    <definedName name="_xlnm.Print_Titles" localSheetId="22">oncologie!#REF!</definedName>
    <definedName name="_xlnm.Print_Titles" localSheetId="8">ortopedie!$4:$4</definedName>
    <definedName name="_xlnm.Print_Titles" localSheetId="6">'prog de boli cardio '!$4:$4</definedName>
    <definedName name="_xlnm.Print_Titles" localSheetId="10">'prog nat al surd.'!$C:$D</definedName>
    <definedName name="_xlnm.Print_Titles" localSheetId="3">'rad interv'!$4:$4</definedName>
    <definedName name="_xlnm.Print_Titles" localSheetId="20">'radioterapie '!$B:$C</definedName>
    <definedName name="_xlnm.Print_Titles" localSheetId="21">'reconstructia mamara'!#REF!</definedName>
    <definedName name="_xlnm.Print_Titles" localSheetId="5">'san. mintala - medicam'!$B:$C</definedName>
    <definedName name="_xlnm.Print_Titles" localSheetId="4">'san. mintala-materiale'!$B:$C</definedName>
    <definedName name="_xlnm.Print_Titles" localSheetId="16">'transplant hepatic'!$B:$C</definedName>
  </definedNames>
  <calcPr calcId="191029" fullCalcOnLoad="1"/>
</workbook>
</file>

<file path=xl/calcChain.xml><?xml version="1.0" encoding="utf-8"?>
<calcChain xmlns="http://schemas.openxmlformats.org/spreadsheetml/2006/main">
  <c r="E38" i="618"/>
  <c r="E89" i="577"/>
  <c r="E12" i="648"/>
  <c r="E47" i="624"/>
  <c r="F11" i="638"/>
  <c r="F16" i="547"/>
  <c r="E68" i="624"/>
  <c r="E15" i="621"/>
  <c r="E28" i="618"/>
  <c r="E32" i="577"/>
  <c r="E19" i="639"/>
  <c r="E14"/>
  <c r="E9"/>
  <c r="E20"/>
  <c r="E55" i="624"/>
  <c r="E40"/>
  <c r="E35"/>
  <c r="E29"/>
  <c r="E25"/>
  <c r="E11" i="638"/>
  <c r="E112" i="633"/>
  <c r="E124"/>
  <c r="E118"/>
  <c r="E106"/>
  <c r="E99"/>
  <c r="E90"/>
  <c r="E83"/>
  <c r="E76"/>
  <c r="E72"/>
  <c r="E63"/>
  <c r="E58"/>
  <c r="E51"/>
  <c r="E42"/>
  <c r="E33"/>
  <c r="E22"/>
  <c r="E14"/>
  <c r="E16" i="547"/>
  <c r="E100" i="577"/>
  <c r="E72" i="624"/>
  <c r="E34" i="618"/>
  <c r="E96" i="577"/>
  <c r="E81"/>
  <c r="E77"/>
  <c r="E71"/>
  <c r="E66"/>
  <c r="E58"/>
  <c r="E55"/>
  <c r="E45" i="648"/>
  <c r="E39"/>
  <c r="E37"/>
  <c r="E35"/>
  <c r="E31"/>
  <c r="E29"/>
  <c r="E24"/>
  <c r="E21"/>
  <c r="E17"/>
  <c r="E8"/>
  <c r="E26" i="577"/>
  <c r="E49"/>
  <c r="E44"/>
  <c r="E37"/>
  <c r="E23"/>
  <c r="E13"/>
  <c r="E31" i="618"/>
  <c r="E24"/>
  <c r="E20"/>
  <c r="E12"/>
  <c r="E16"/>
  <c r="E8"/>
  <c r="E14" i="544"/>
  <c r="E14" i="640"/>
  <c r="E23"/>
  <c r="E18"/>
  <c r="E10"/>
  <c r="D11" i="638"/>
  <c r="E20" i="573"/>
  <c r="E17"/>
  <c r="E14"/>
  <c r="E12"/>
  <c r="D16" i="547"/>
  <c r="E62" i="621"/>
  <c r="E60"/>
  <c r="E58"/>
  <c r="E54"/>
  <c r="E45"/>
  <c r="E36"/>
  <c r="E30"/>
  <c r="E22"/>
  <c r="E19"/>
  <c r="E13"/>
  <c r="E51" i="624"/>
  <c r="E8"/>
  <c r="W39" i="620"/>
  <c r="Y39"/>
  <c r="W37"/>
  <c r="Y37"/>
  <c r="W35"/>
  <c r="W31"/>
  <c r="Y31"/>
  <c r="W29"/>
  <c r="W24"/>
  <c r="W21"/>
  <c r="W17"/>
  <c r="W12"/>
  <c r="W8"/>
  <c r="W45"/>
  <c r="V39"/>
  <c r="V37"/>
  <c r="V31"/>
  <c r="T12"/>
  <c r="V9"/>
  <c r="T45"/>
  <c r="T39"/>
  <c r="T37"/>
  <c r="T35"/>
  <c r="T31"/>
  <c r="T29"/>
  <c r="T24"/>
  <c r="T21"/>
  <c r="T17"/>
  <c r="T8"/>
  <c r="O45"/>
  <c r="O39"/>
  <c r="O37"/>
  <c r="O35"/>
  <c r="O31"/>
  <c r="O29"/>
  <c r="O24"/>
  <c r="O21"/>
  <c r="O46"/>
  <c r="O17"/>
  <c r="O12"/>
  <c r="O8"/>
  <c r="P6"/>
  <c r="P7"/>
  <c r="R7"/>
  <c r="P9"/>
  <c r="P10"/>
  <c r="P11"/>
  <c r="P13"/>
  <c r="P17"/>
  <c r="P14"/>
  <c r="P15"/>
  <c r="P16"/>
  <c r="P18"/>
  <c r="P19"/>
  <c r="Q19"/>
  <c r="R19"/>
  <c r="V19"/>
  <c r="P20"/>
  <c r="P21"/>
  <c r="P22"/>
  <c r="R22"/>
  <c r="P23"/>
  <c r="Q23"/>
  <c r="S23"/>
  <c r="U23"/>
  <c r="X23"/>
  <c r="P25"/>
  <c r="R25"/>
  <c r="P26"/>
  <c r="R26"/>
  <c r="P27"/>
  <c r="R27"/>
  <c r="P28"/>
  <c r="P30"/>
  <c r="P32"/>
  <c r="P33"/>
  <c r="P34"/>
  <c r="R34"/>
  <c r="V34"/>
  <c r="P36"/>
  <c r="P38"/>
  <c r="P40"/>
  <c r="Q40"/>
  <c r="P41"/>
  <c r="Q41"/>
  <c r="P42"/>
  <c r="R42"/>
  <c r="P43"/>
  <c r="P44"/>
  <c r="Q44"/>
  <c r="S44"/>
  <c r="U44"/>
  <c r="X44"/>
  <c r="Y44"/>
  <c r="Z44"/>
  <c r="P5"/>
  <c r="P8"/>
  <c r="J39"/>
  <c r="K39"/>
  <c r="L39"/>
  <c r="M39"/>
  <c r="N39"/>
  <c r="I39"/>
  <c r="J17"/>
  <c r="M17"/>
  <c r="I17"/>
  <c r="I45"/>
  <c r="J45"/>
  <c r="M45"/>
  <c r="G45"/>
  <c r="N44"/>
  <c r="L44"/>
  <c r="L45"/>
  <c r="M8"/>
  <c r="J8"/>
  <c r="M37"/>
  <c r="J37"/>
  <c r="M35"/>
  <c r="J35"/>
  <c r="I35"/>
  <c r="I31"/>
  <c r="J31"/>
  <c r="M31"/>
  <c r="I29"/>
  <c r="J29"/>
  <c r="M29"/>
  <c r="G29"/>
  <c r="G46"/>
  <c r="M24"/>
  <c r="J24"/>
  <c r="I24"/>
  <c r="J21"/>
  <c r="M21"/>
  <c r="I21"/>
  <c r="M12"/>
  <c r="J12"/>
  <c r="I12"/>
  <c r="N9"/>
  <c r="N12"/>
  <c r="N10"/>
  <c r="N11"/>
  <c r="N18"/>
  <c r="N21"/>
  <c r="N19"/>
  <c r="N20"/>
  <c r="N22"/>
  <c r="N23"/>
  <c r="N30"/>
  <c r="N31"/>
  <c r="N32"/>
  <c r="N35"/>
  <c r="N33"/>
  <c r="N34"/>
  <c r="N36"/>
  <c r="N37"/>
  <c r="K6"/>
  <c r="L6"/>
  <c r="K7"/>
  <c r="L7"/>
  <c r="K9"/>
  <c r="K10"/>
  <c r="L10"/>
  <c r="K11"/>
  <c r="K13"/>
  <c r="K14"/>
  <c r="L14"/>
  <c r="K15"/>
  <c r="L15"/>
  <c r="K16"/>
  <c r="K18"/>
  <c r="K21"/>
  <c r="L19"/>
  <c r="L20"/>
  <c r="K22"/>
  <c r="K23"/>
  <c r="L23"/>
  <c r="K25"/>
  <c r="L25"/>
  <c r="K26"/>
  <c r="K27"/>
  <c r="L27"/>
  <c r="K28"/>
  <c r="L28"/>
  <c r="K30"/>
  <c r="K31"/>
  <c r="K32"/>
  <c r="K33"/>
  <c r="K34"/>
  <c r="L34"/>
  <c r="K36"/>
  <c r="K40"/>
  <c r="L40"/>
  <c r="K41"/>
  <c r="K42"/>
  <c r="L42"/>
  <c r="K43"/>
  <c r="L43"/>
  <c r="K5"/>
  <c r="F54"/>
  <c r="H41"/>
  <c r="N41"/>
  <c r="H42"/>
  <c r="H43"/>
  <c r="N43"/>
  <c r="H40"/>
  <c r="N40"/>
  <c r="H37"/>
  <c r="H35"/>
  <c r="H31"/>
  <c r="H25"/>
  <c r="H26"/>
  <c r="H27"/>
  <c r="H28"/>
  <c r="N28"/>
  <c r="H24"/>
  <c r="H15"/>
  <c r="H21"/>
  <c r="H14"/>
  <c r="N14"/>
  <c r="H16"/>
  <c r="H13"/>
  <c r="N13"/>
  <c r="H12"/>
  <c r="H6"/>
  <c r="N6"/>
  <c r="H7"/>
  <c r="H5"/>
  <c r="Q5"/>
  <c r="E46"/>
  <c r="D55"/>
  <c r="L22"/>
  <c r="L24"/>
  <c r="Q9"/>
  <c r="L18"/>
  <c r="Q32"/>
  <c r="R15"/>
  <c r="L30"/>
  <c r="L31"/>
  <c r="L32"/>
  <c r="L35"/>
  <c r="S19"/>
  <c r="U19"/>
  <c r="X19"/>
  <c r="Z19"/>
  <c r="R32"/>
  <c r="P24"/>
  <c r="R14"/>
  <c r="N26"/>
  <c r="L33"/>
  <c r="P31"/>
  <c r="Q30"/>
  <c r="Q31"/>
  <c r="R30"/>
  <c r="R31"/>
  <c r="L41"/>
  <c r="V26"/>
  <c r="Q7"/>
  <c r="R41"/>
  <c r="R16"/>
  <c r="Q14"/>
  <c r="R23"/>
  <c r="V23"/>
  <c r="N7"/>
  <c r="K35"/>
  <c r="K24"/>
  <c r="R18"/>
  <c r="Q18"/>
  <c r="S41"/>
  <c r="V16"/>
  <c r="V17"/>
  <c r="R24"/>
  <c r="S40"/>
  <c r="V24"/>
  <c r="U40"/>
  <c r="N5"/>
  <c r="L21"/>
  <c r="S9"/>
  <c r="V42"/>
  <c r="V45"/>
  <c r="R28"/>
  <c r="Q28"/>
  <c r="L11"/>
  <c r="H8"/>
  <c r="N15"/>
  <c r="M46"/>
  <c r="N50"/>
  <c r="P35"/>
  <c r="Q33"/>
  <c r="S33"/>
  <c r="R33"/>
  <c r="Y23"/>
  <c r="R13"/>
  <c r="S13"/>
  <c r="Q13"/>
  <c r="L16"/>
  <c r="R6"/>
  <c r="Q6"/>
  <c r="S6"/>
  <c r="U6"/>
  <c r="P29"/>
  <c r="Q26"/>
  <c r="S26"/>
  <c r="U26"/>
  <c r="X26"/>
  <c r="Z26"/>
  <c r="R17"/>
  <c r="V33"/>
  <c r="V35"/>
  <c r="U33"/>
  <c r="X33"/>
  <c r="Y33"/>
  <c r="Z33"/>
  <c r="R8"/>
  <c r="X6"/>
  <c r="Y6"/>
  <c r="Z6"/>
  <c r="S18"/>
  <c r="N42"/>
  <c r="N45"/>
  <c r="H45"/>
  <c r="U13"/>
  <c r="S30"/>
  <c r="P12"/>
  <c r="V28"/>
  <c r="S28"/>
  <c r="U28"/>
  <c r="X28"/>
  <c r="S32"/>
  <c r="R35"/>
  <c r="S5"/>
  <c r="Q8"/>
  <c r="H29"/>
  <c r="N25"/>
  <c r="R20"/>
  <c r="Q20"/>
  <c r="Q21"/>
  <c r="Q11"/>
  <c r="R11"/>
  <c r="U9"/>
  <c r="U41"/>
  <c r="X41"/>
  <c r="Z41"/>
  <c r="S14"/>
  <c r="U14"/>
  <c r="X14"/>
  <c r="Z14"/>
  <c r="Q42"/>
  <c r="N27"/>
  <c r="Q27"/>
  <c r="S27"/>
  <c r="U27"/>
  <c r="X27"/>
  <c r="Z27"/>
  <c r="R43"/>
  <c r="Q43"/>
  <c r="P45"/>
  <c r="P46"/>
  <c r="P39"/>
  <c r="R38"/>
  <c r="Q38"/>
  <c r="Q39"/>
  <c r="R29"/>
  <c r="Y24"/>
  <c r="Z23"/>
  <c r="X40"/>
  <c r="N16"/>
  <c r="N17"/>
  <c r="Q16"/>
  <c r="S16"/>
  <c r="H17"/>
  <c r="H46"/>
  <c r="Q15"/>
  <c r="S15"/>
  <c r="U15"/>
  <c r="X15"/>
  <c r="Z15"/>
  <c r="L36"/>
  <c r="L37"/>
  <c r="K37"/>
  <c r="L13"/>
  <c r="L17"/>
  <c r="K17"/>
  <c r="K12"/>
  <c r="L9"/>
  <c r="L12"/>
  <c r="J46"/>
  <c r="Q34"/>
  <c r="Q22"/>
  <c r="K8"/>
  <c r="L5"/>
  <c r="L8"/>
  <c r="N24"/>
  <c r="V7"/>
  <c r="V8"/>
  <c r="S7"/>
  <c r="U7"/>
  <c r="X7"/>
  <c r="Z7"/>
  <c r="T46"/>
  <c r="K45"/>
  <c r="I46"/>
  <c r="P37"/>
  <c r="R36"/>
  <c r="Q36"/>
  <c r="Q37"/>
  <c r="Q10"/>
  <c r="Q12"/>
  <c r="R10"/>
  <c r="N8"/>
  <c r="L26"/>
  <c r="L29"/>
  <c r="K29"/>
  <c r="Q25"/>
  <c r="Q29"/>
  <c r="W46"/>
  <c r="W53"/>
  <c r="U16"/>
  <c r="X16"/>
  <c r="Z16"/>
  <c r="S17"/>
  <c r="U5"/>
  <c r="S8"/>
  <c r="S25"/>
  <c r="S36"/>
  <c r="R37"/>
  <c r="Q24"/>
  <c r="S22"/>
  <c r="K46"/>
  <c r="Z40"/>
  <c r="S42"/>
  <c r="Q45"/>
  <c r="X9"/>
  <c r="S11"/>
  <c r="U11"/>
  <c r="V11"/>
  <c r="N29"/>
  <c r="N46"/>
  <c r="X13"/>
  <c r="U17"/>
  <c r="U18"/>
  <c r="S21"/>
  <c r="S20"/>
  <c r="U20"/>
  <c r="V20"/>
  <c r="R12"/>
  <c r="S10"/>
  <c r="V10"/>
  <c r="S34"/>
  <c r="U34"/>
  <c r="X34"/>
  <c r="Y34"/>
  <c r="Z34"/>
  <c r="Q35"/>
  <c r="L46"/>
  <c r="R39"/>
  <c r="R46"/>
  <c r="T49"/>
  <c r="S38"/>
  <c r="R45"/>
  <c r="S43"/>
  <c r="U43"/>
  <c r="X43"/>
  <c r="Y43"/>
  <c r="S35"/>
  <c r="U32"/>
  <c r="V29"/>
  <c r="Y28"/>
  <c r="Z28"/>
  <c r="R21"/>
  <c r="Q17"/>
  <c r="Q46"/>
  <c r="S31"/>
  <c r="U30"/>
  <c r="U35"/>
  <c r="X32"/>
  <c r="X17"/>
  <c r="Y13"/>
  <c r="Y45"/>
  <c r="Z43"/>
  <c r="V21"/>
  <c r="X11"/>
  <c r="U22"/>
  <c r="S24"/>
  <c r="U10"/>
  <c r="S12"/>
  <c r="Y11"/>
  <c r="Z11"/>
  <c r="U31"/>
  <c r="X30"/>
  <c r="X20"/>
  <c r="Y20"/>
  <c r="Z20"/>
  <c r="U21"/>
  <c r="X18"/>
  <c r="U42"/>
  <c r="S45"/>
  <c r="S39"/>
  <c r="U38"/>
  <c r="V12"/>
  <c r="V46"/>
  <c r="Y9"/>
  <c r="U36"/>
  <c r="S37"/>
  <c r="U25"/>
  <c r="S29"/>
  <c r="S46"/>
  <c r="X5"/>
  <c r="U8"/>
  <c r="Y32"/>
  <c r="X35"/>
  <c r="X8"/>
  <c r="Y5"/>
  <c r="X38"/>
  <c r="U39"/>
  <c r="X42"/>
  <c r="U45"/>
  <c r="Y17"/>
  <c r="Z13"/>
  <c r="Z17"/>
  <c r="Z9"/>
  <c r="Y12"/>
  <c r="X25"/>
  <c r="U29"/>
  <c r="U46"/>
  <c r="X31"/>
  <c r="Z30"/>
  <c r="Z31"/>
  <c r="AA31"/>
  <c r="X10"/>
  <c r="U12"/>
  <c r="X36"/>
  <c r="U37"/>
  <c r="Y18"/>
  <c r="X21"/>
  <c r="U24"/>
  <c r="X22"/>
  <c r="Z10"/>
  <c r="X12"/>
  <c r="X29"/>
  <c r="X46"/>
  <c r="Y25"/>
  <c r="Z12"/>
  <c r="AA12"/>
  <c r="Z42"/>
  <c r="Z45"/>
  <c r="AA45"/>
  <c r="X45"/>
  <c r="X39"/>
  <c r="Z38"/>
  <c r="Z39"/>
  <c r="AA39"/>
  <c r="X24"/>
  <c r="Z22"/>
  <c r="Z24"/>
  <c r="AA24"/>
  <c r="Z18"/>
  <c r="Z21"/>
  <c r="AA21"/>
  <c r="Y21"/>
  <c r="Z36"/>
  <c r="Z37"/>
  <c r="AA37"/>
  <c r="X37"/>
  <c r="AA17"/>
  <c r="Z5"/>
  <c r="Z8"/>
  <c r="AA8"/>
  <c r="AB8"/>
  <c r="Y8"/>
  <c r="Y35"/>
  <c r="Z32"/>
  <c r="Z35"/>
  <c r="AA35"/>
  <c r="Z25"/>
  <c r="Z29"/>
  <c r="Y29"/>
  <c r="Y46"/>
  <c r="AA29"/>
  <c r="Z46"/>
</calcChain>
</file>

<file path=xl/sharedStrings.xml><?xml version="1.0" encoding="utf-8"?>
<sst xmlns="http://schemas.openxmlformats.org/spreadsheetml/2006/main" count="1118" uniqueCount="334">
  <si>
    <t>Denumire program/ subprogram</t>
  </si>
  <si>
    <t>Unitatea sanitară</t>
  </si>
  <si>
    <t xml:space="preserve"> Talasemie</t>
  </si>
  <si>
    <t>Boli neurologice degenerative - inflamatorii - forme cronice</t>
  </si>
  <si>
    <t>Boli neurologice degenerative - forme acute</t>
  </si>
  <si>
    <t>OSTEOGENEZA IMPERFECTA</t>
  </si>
  <si>
    <t>BOALA FABRY</t>
  </si>
  <si>
    <t>TOTAL</t>
  </si>
  <si>
    <t>Institutul Clinic Fundeni</t>
  </si>
  <si>
    <t>Institutul National de Boli Infectioase "Prof. Dr. Matei Bals"</t>
  </si>
  <si>
    <t>Euroclinic</t>
  </si>
  <si>
    <t>Gral Medical</t>
  </si>
  <si>
    <t>Sanador</t>
  </si>
  <si>
    <t>Furnizor</t>
  </si>
  <si>
    <t>proceduri microchirurgicale</t>
  </si>
  <si>
    <t>implant de stimulator al nervului vag</t>
  </si>
  <si>
    <t>Spitalul Clinic de Urgenta Bagdasar Arseni</t>
  </si>
  <si>
    <t>Denumire program</t>
  </si>
  <si>
    <t>pompe implantabile</t>
  </si>
  <si>
    <t>Nr. Crt</t>
  </si>
  <si>
    <t>Nr. Crt.</t>
  </si>
  <si>
    <t>PROGRAMUL NATIONAL DE TRATAMENT PENTRU BOLI RARE - MEDICAMENTE</t>
  </si>
  <si>
    <t xml:space="preserve">PROGRAMUL NATIONAL DE TERAPIE INTENSIVA A INSUFICIENTEI HEPATICE </t>
  </si>
  <si>
    <t>HTAP</t>
  </si>
  <si>
    <t>PROGRAMUL NATIONAL DE BOLI ENDOCRINE</t>
  </si>
  <si>
    <t>Osteoporoza</t>
  </si>
  <si>
    <t>Gusa prin tireomegalie datorata carentei de iod</t>
  </si>
  <si>
    <t>Gusa prin tireomegalie datorata proliferari maligne</t>
  </si>
  <si>
    <t>PROGRAMUL NATIONAL DE SANATATE MINTALA - MATERIALE</t>
  </si>
  <si>
    <t>Spitalul Clinic de Psihiatrie "Al. Obregia"</t>
  </si>
  <si>
    <t>Implanturi cohleare</t>
  </si>
  <si>
    <t>PROGRAMUL NATIONAL DE ORTOPEDIE</t>
  </si>
  <si>
    <t>Endoprotezati</t>
  </si>
  <si>
    <t>SC SANADOR</t>
  </si>
  <si>
    <t>Sp. Cl. De Urgenta ptr Copii M.S. CURIE</t>
  </si>
  <si>
    <t>Implant segmentar coloana copii</t>
  </si>
  <si>
    <t>Chirurgie spinala</t>
  </si>
  <si>
    <t>PROGRAMUL NATIONAL DE BOLI CARDIOVASCULARE</t>
  </si>
  <si>
    <t>proceduri de dilatare percutana</t>
  </si>
  <si>
    <t>proceduri terapeutice de electrofiziologie</t>
  </si>
  <si>
    <t>Sindrom de imunodeficienta primara</t>
  </si>
  <si>
    <t>SUBPROGRAMUL DE TRATAMENT AL HIDROCEFALIEI CONGENITALE SAU DOBANDITE LA COPIL</t>
  </si>
  <si>
    <t>C.E.T.T.T. "Sf. Stelian"</t>
  </si>
  <si>
    <t>Endoprotezati copii</t>
  </si>
  <si>
    <t>Endoprotezare articulara tumorala-copii</t>
  </si>
  <si>
    <t>Tratamentul copiilor cu malformatii congenitale grave vertebrale care necesita instrumentatie specifica</t>
  </si>
  <si>
    <t>Institutul de Urgenta C.C.Iliescu</t>
  </si>
  <si>
    <t>Spitalul Universitar de Urgenta Bucuresti</t>
  </si>
  <si>
    <t>Spitalul Clinic de Urgenţă Bucuresti</t>
  </si>
  <si>
    <t>Spitalul Clinic de Urgenta Elias</t>
  </si>
  <si>
    <t>Spitalul Clinic de Urgenta Sf. Ioan</t>
  </si>
  <si>
    <t>Spitalul Clinic Colentina</t>
  </si>
  <si>
    <t>implantare de stimulatoare cardiace</t>
  </si>
  <si>
    <t>implantare de defibrilatoare interne</t>
  </si>
  <si>
    <t>resincronizare cardiaca in insuficienta cardiaca severa</t>
  </si>
  <si>
    <t>proceduri chirurgie cardiovasculara-adulti</t>
  </si>
  <si>
    <t>proceduri de chirurgie cardiovasculara-copii</t>
  </si>
  <si>
    <t>proceduri de chirurgie vasculara</t>
  </si>
  <si>
    <t>Spitalul Clinic Coltea Bucuresti</t>
  </si>
  <si>
    <t>Spitalul Clinic de Urgenta pentru Copii "M Curie"</t>
  </si>
  <si>
    <t>Institutul de Fonoaudiologie "Dorin Hociota"</t>
  </si>
  <si>
    <t>Spitalul Clinic Filantropia</t>
  </si>
  <si>
    <t>Institutul Oncologic "Prof. Al. Trestioreanu"</t>
  </si>
  <si>
    <t>Spitalul Clinic Sf. Maria</t>
  </si>
  <si>
    <t>Spitalul Clinic CF2</t>
  </si>
  <si>
    <t>Institutul National de Diabet, Nutritie si boli Metabolice "Prof. Dr. N Paulescu"</t>
  </si>
  <si>
    <t>Spitalul Clinic Malaxa</t>
  </si>
  <si>
    <t>Spitalul Clinic Universitar Elias</t>
  </si>
  <si>
    <t>Spitalul Clinic de Urgenta Copii "Grigore Alexandrescu"</t>
  </si>
  <si>
    <t>Institutul National de Endocrinologie "C.I. Parhon"</t>
  </si>
  <si>
    <t>Terapia afecţiunilor cerebrovasculare prin tehnici endovasculare</t>
  </si>
  <si>
    <t>Tratamente Gamma-Knife</t>
  </si>
  <si>
    <t xml:space="preserve">Terapia unor afecţiuni vasculare periferice </t>
  </si>
  <si>
    <t xml:space="preserve">Terapia unor afecţiuni ale coloanei vertebrale </t>
  </si>
  <si>
    <t>Terapia unor afecţiuni oncologice</t>
  </si>
  <si>
    <t>SUBPROGRAMUL DE RECONSTRUCTIE MAMARA DUPA AFECTIUNI ONCOLOGICE PRIN ENDOPROTEZARE</t>
  </si>
  <si>
    <t>Scleroza sistemica si ulcere digitale evolutive</t>
  </si>
  <si>
    <t>Spitalul Clinic "Dr. Ion Cantacuzino"</t>
  </si>
  <si>
    <t>Hiperfenilalaninemie la bolnavii diagnosticati cu fenilcetonurie sau deficit de tetrahidrobiopterina</t>
  </si>
  <si>
    <t>Purpura trombocitopenica imuna cronica la bolnavii splenectomizati si nesplenectomizati</t>
  </si>
  <si>
    <t>Scleroza tuberoasa</t>
  </si>
  <si>
    <t>SUBPROGRAMUL DE DIAGNOSTIC IMUNOFENOTIPIC, CITOGENETIC SI BIOMOLECULAR AL LEUCEMIILOR ACUTE</t>
  </si>
  <si>
    <t>Spitalul Clinic Coltea</t>
  </si>
  <si>
    <t xml:space="preserve">Spitalul Clinic Sf. Maria </t>
  </si>
  <si>
    <t>EPIDERMOLIZA BULOASA</t>
  </si>
  <si>
    <t>PROGRAMUL NATIONAL DE TRATAMENT PENTRU BOLI RARE -  MATERIALE</t>
  </si>
  <si>
    <t xml:space="preserve">Spitalul Clinic CF2 </t>
  </si>
  <si>
    <t>proceduri de cardiologie interventionala in tratamentul copiilor cu malformatii cardiace congenitale</t>
  </si>
  <si>
    <t>tratamentul pacientilor cu aritmii complexe prin proceduri de ablatie</t>
  </si>
  <si>
    <t>tratamentul pacientilor cu anevrisme aortice prin tehnici hibride</t>
  </si>
  <si>
    <t>tratamentul pacientilor cu stenoze aortice, declarati inoperabili sau cu risc chirurgical foarte mare, prin tehnici transcateter</t>
  </si>
  <si>
    <t>Spitalul Clinic Copii Dr. Victor Gomoiu</t>
  </si>
  <si>
    <t>Spitalul Clinic de Urgenta Copii "Grigore Alexandrescu</t>
  </si>
  <si>
    <t>Spitalul Clinic de Ortopedie-Traumatologie si TBC Osteoarticular Foisor</t>
  </si>
  <si>
    <t xml:space="preserve"> SUBPROGRAMUL DE DIAGNOSTIC ŞI TRATAMENT AL EPILEPSIEI REZISTENTE LA TRATAMENTUL MEDICAMENTOS</t>
  </si>
  <si>
    <t xml:space="preserve">Spitalul Clinic de Chirurgie Plastica, Reconstructiva si Arsuri </t>
  </si>
  <si>
    <t>SEF SERVICIU</t>
  </si>
  <si>
    <t>SUBPROGRAMUL DE RADIOTERAPIE A BOLNAVILOR CU AFECTIUNI ONCOLOGICE</t>
  </si>
  <si>
    <t xml:space="preserve"> </t>
  </si>
  <si>
    <t>Nr. crt.</t>
  </si>
  <si>
    <t>stimulatoare cerebrale implantabile (Parkinson)</t>
  </si>
  <si>
    <t xml:space="preserve">Spitalul Clinic Universitar Elias  </t>
  </si>
  <si>
    <t>proceduri de cardiologie interventionala in tratamentul adultilor cu malformatii cardiace congenitale</t>
  </si>
  <si>
    <t xml:space="preserve">SC Sanador SRL </t>
  </si>
  <si>
    <t xml:space="preserve">Sp. Cl. De Urgenta ptr Copii M.S. CURIE  </t>
  </si>
  <si>
    <t>SC Sanador SRL</t>
  </si>
  <si>
    <t>S.C. DELTA HEALTH CARE</t>
  </si>
  <si>
    <t>PROGRAMUL NATIONAL DE TRATAMENT AL HEMOFILIEI SI TALASEMIEI</t>
  </si>
  <si>
    <t xml:space="preserve">  - Hemofilie CU inhibitori - profilaxie continua</t>
  </si>
  <si>
    <t xml:space="preserve">  - Hemofilie CU inhibitori - profilaxie intermitenta</t>
  </si>
  <si>
    <t xml:space="preserve">    - Hemofilie CU inhibitori - hemofilie dobandita</t>
  </si>
  <si>
    <t>SUBPROGRAMUL DE RADIOLOGIE INTERVENTIONALA</t>
  </si>
  <si>
    <t xml:space="preserve">Spitalul Clinic de Urgenta "SF. Pantelimon" </t>
  </si>
  <si>
    <t xml:space="preserve">PROGRAMUL NATIONAL DE SUPLEERE A FUNCTIEI RENALE LA BOLNAVII CU INSUFICIENTA RENALA CRONICA </t>
  </si>
  <si>
    <t>UNITATEA SANITARA</t>
  </si>
  <si>
    <t>Tip HD</t>
  </si>
  <si>
    <t xml:space="preserve">Institutul Clinic  Fundeni </t>
  </si>
  <si>
    <t>HD Conventionala</t>
  </si>
  <si>
    <t>DP Continua</t>
  </si>
  <si>
    <t>DP Automata</t>
  </si>
  <si>
    <t xml:space="preserve">Total Institutul Clinic  Fundeni </t>
  </si>
  <si>
    <t>INDNBM. Paulescu</t>
  </si>
  <si>
    <t>HD ON- LINE</t>
  </si>
  <si>
    <t xml:space="preserve">Total Institutul National de de Diabet, Nutritie si Boli Metabolice. "N.C. Paulescu" </t>
  </si>
  <si>
    <t xml:space="preserve">Spitalul  Clinic de Urgenta </t>
  </si>
  <si>
    <t>Total Spitalul  Clinic de Urgenta Bucuresti</t>
  </si>
  <si>
    <t>Spitalul Clinic de Nefrologie "Dr. Carol Davila"</t>
  </si>
  <si>
    <t>Total Spitalul Clinic de Nefrologie "Dr. Carol Davila"</t>
  </si>
  <si>
    <t xml:space="preserve">Total Spitalul Universitar de Urgenţă Bucureşti     </t>
  </si>
  <si>
    <t>Diaverum Sema Parc</t>
  </si>
  <si>
    <t>Total Diaverum Sema Parc</t>
  </si>
  <si>
    <t>Diaverum Splai</t>
  </si>
  <si>
    <t>Total Diaverum Splai</t>
  </si>
  <si>
    <t xml:space="preserve"> Diaverum Fundeni</t>
  </si>
  <si>
    <t>Total Diaverum Fundeni</t>
  </si>
  <si>
    <t>Diaverum Racari</t>
  </si>
  <si>
    <t>Total Diaverum Racari</t>
  </si>
  <si>
    <t>Diaverum Morarilor</t>
  </si>
  <si>
    <t>Total  Diaverum Morarilor</t>
  </si>
  <si>
    <t xml:space="preserve">Fresenius Neprhrocare </t>
  </si>
  <si>
    <t xml:space="preserve">Total Fresenius Neprhrocare </t>
  </si>
  <si>
    <t>Total Gral Medical</t>
  </si>
  <si>
    <t xml:space="preserve">Dia Medical Port </t>
  </si>
  <si>
    <t>Spitalul Clinic de Urgenta "SF. Pantelimon</t>
  </si>
  <si>
    <t>Spitalul Clinic de Urgenta "SF. Pantelimon"</t>
  </si>
  <si>
    <t>SC Medlife</t>
  </si>
  <si>
    <t xml:space="preserve">Spitalul Universitar de Urgenta </t>
  </si>
  <si>
    <t>Spitalul Clinic de Ortopedie- Foisor</t>
  </si>
  <si>
    <t>Institutul de Pneumoftiziologie M. Nasta</t>
  </si>
  <si>
    <t>MNT Healthcare Europe</t>
  </si>
  <si>
    <t>Spitalul Clinic Prof. Dr. T. Burghele</t>
  </si>
  <si>
    <t xml:space="preserve"> SC Euroclinic</t>
  </si>
  <si>
    <t>Institutul Oncologic Prof. Al. Trestioreanu</t>
  </si>
  <si>
    <t>Spitalul Clinic de Urgenta pentru Copii MS Curie</t>
  </si>
  <si>
    <t>Spitalul de Boli Cronice Sf. Luca</t>
  </si>
  <si>
    <t>Institutul National de Boli Infectioase Prof. Dr. M. Bals</t>
  </si>
  <si>
    <t>Atrofie musculara spinala</t>
  </si>
  <si>
    <t>Centrul Național Medical Clinic de Recuperare Neuropsihomotorie pentru copii Dr.Nicolae Robănescu</t>
  </si>
  <si>
    <t>Hemoragii acute sau cronice trataţi</t>
  </si>
  <si>
    <t>Terapia prin stimulare cerebrala profunda a pacientilor cu distonii musculare</t>
  </si>
  <si>
    <t>SC Sanador</t>
  </si>
  <si>
    <t>Denumire activitate in cadrul subprogramului</t>
  </si>
  <si>
    <t xml:space="preserve"> SC Sanador</t>
  </si>
  <si>
    <t xml:space="preserve">SC Delta Health Care </t>
  </si>
  <si>
    <t>tratamentul pacientilor cu insuficienta cardiaca in stadiul terminal prin asistare mecanica a circulatiei pe termen lung</t>
  </si>
  <si>
    <t xml:space="preserve"> PROGRAMUL NATIONAL DE DIABET ZAHARAT-MEDICAMENTE</t>
  </si>
  <si>
    <t xml:space="preserve"> Hemofilie fara inhibitori profilaxie intermitenta</t>
  </si>
  <si>
    <t>Hemofilie cu interventii chirurgicale</t>
  </si>
  <si>
    <t>Activitate</t>
  </si>
  <si>
    <t>S.C. Delta Health Care</t>
  </si>
  <si>
    <t>MNT Healthcare Europe SRL</t>
  </si>
  <si>
    <t>Spitalul de Psihiatrie Titan  Dr. C.  Gorgos</t>
  </si>
  <si>
    <t>Spitalul Clinic Dr. Ion Cantacuzino</t>
  </si>
  <si>
    <t xml:space="preserve">PROGRAMUL NATIONAL DE TRATAMENT AL SURDITATII PRIN PROTEZE AUDITIVE IMPLANTABILE </t>
  </si>
  <si>
    <t>OSTEOGENEZA IMPERFECTA-TIJE TELESCOPICE</t>
  </si>
  <si>
    <t>Spitalul de Psihiatrie Dr.Constantin Gorgos</t>
  </si>
  <si>
    <t>Hemofilie cu inhibitori tratament sangerare</t>
  </si>
  <si>
    <t xml:space="preserve"> Hemofilie fara inhibitori profilaxie continua </t>
  </si>
  <si>
    <t>PROGRAMUL NATIONAL DE SANATATE MINTALA - MEDICAMENTE</t>
  </si>
  <si>
    <t>Spitalul Clinic de Urgenta Copii G.Alexandrescu</t>
  </si>
  <si>
    <t>PROGRAMUL NATIONAL DE TRATAMENT AL BOLILOR NEUROLOGICE  -COST VOLUM</t>
  </si>
  <si>
    <t xml:space="preserve">Spitalul Universitar de Urgenta  </t>
  </si>
  <si>
    <t xml:space="preserve"> PROGRAMUL NATIONAL DE ONCOLOGIE </t>
  </si>
  <si>
    <t xml:space="preserve"> PROGRAMUL NATIONAL DE ONCOLOGIE -COST VOLUM</t>
  </si>
  <si>
    <t>Spitalul Clinic de Urgenţă</t>
  </si>
  <si>
    <t>Carmen LIPAN</t>
  </si>
  <si>
    <t>Spitalul Universitar de Urgenta</t>
  </si>
  <si>
    <t xml:space="preserve">Spitalul Clinic de Urgenţă </t>
  </si>
  <si>
    <t xml:space="preserve">Spitalul Clinic Coltea </t>
  </si>
  <si>
    <t>Spitalul Clinic de Urgenta Copii G. Alexandrescu</t>
  </si>
  <si>
    <t>Spitalul Clinic de Psihiatrie Al. Obregia</t>
  </si>
  <si>
    <t xml:space="preserve">Institutul National de Neurologie si Boli Neurovasculare </t>
  </si>
  <si>
    <t>Spitalul Clinic de Urgenta pentru Copii "MS Curie"</t>
  </si>
  <si>
    <t>INSMC  Rusescu Alessandrescu</t>
  </si>
  <si>
    <t>inlocuire generator implantabil al stimulatorului</t>
  </si>
  <si>
    <t>Procesoare de sunet pentru implanturi cohleare</t>
  </si>
  <si>
    <t>Centrul de Diagnostic si Tratament Provita SRL</t>
  </si>
  <si>
    <t>SC Lotus-Med SRL</t>
  </si>
  <si>
    <t>BOALA HUNTER</t>
  </si>
  <si>
    <t>SC Medeuropa</t>
  </si>
  <si>
    <t>Proteze auditive cu ancorare osoasa</t>
  </si>
  <si>
    <t xml:space="preserve">Procesoare de sunet externe pt proteze auditive implantabile cu ancorare osoasa </t>
  </si>
  <si>
    <t>Spitalul Clinic de copii Dr.V.Gomoiu</t>
  </si>
  <si>
    <t>Spitalul clinic de Copii Dr.V.Gomoiu</t>
  </si>
  <si>
    <t xml:space="preserve">Centrul Clinic de Boli Reumatismale Dr.I.Stoia </t>
  </si>
  <si>
    <t>Mucopolizaharidoza (sindrom Morquio)</t>
  </si>
  <si>
    <t>Spitalul Clinic de Urgenta Copii Grigore Alexandrescu</t>
  </si>
  <si>
    <t>Spitalul Clinic de Urgenta B. Arseni</t>
  </si>
  <si>
    <t xml:space="preserve">Denumire </t>
  </si>
  <si>
    <t xml:space="preserve">Nefromed Concept </t>
  </si>
  <si>
    <t>Institutul National pentru Sanatatea  Mamei si Copilului Alessandrescu- Rusescu</t>
  </si>
  <si>
    <t>INSMC Alessandrescu- Rusescu</t>
  </si>
  <si>
    <t>INSMC Alessandrescu-Rusescu</t>
  </si>
  <si>
    <t>Institutul National de Diabet, Nutritie si boli Metabolice Prof. Dr. N Paulescu</t>
  </si>
  <si>
    <t>TPP1</t>
  </si>
  <si>
    <t>MED LIFE</t>
  </si>
  <si>
    <t>Unitate sanitara</t>
  </si>
  <si>
    <t>Denumire activitate</t>
  </si>
  <si>
    <t>SC Focus Lab Plus</t>
  </si>
  <si>
    <t>SC Focus LAB PLUS</t>
  </si>
  <si>
    <t>Boala Castelman</t>
  </si>
  <si>
    <t>PROGRAMUL NATIONAL DE DIABET-MATERIALE</t>
  </si>
  <si>
    <t>Spitalul Clinic de Nefrologie Dr.C. Davila</t>
  </si>
  <si>
    <t>MEDICOVER</t>
  </si>
  <si>
    <t>IMUNOMEDICA</t>
  </si>
  <si>
    <t>Spitalul Clinic de Nefrologie Dr. Carol Davila</t>
  </si>
  <si>
    <t xml:space="preserve">Spitalul Clinic de Urgenta Sf.  Ioan   </t>
  </si>
  <si>
    <t>Spitalul Clinic de Urgenţă pentru Copii MS Curie</t>
  </si>
  <si>
    <t>INDNBM Paulescu</t>
  </si>
  <si>
    <t xml:space="preserve">SC Sanador </t>
  </si>
  <si>
    <t>Pompe insulina</t>
  </si>
  <si>
    <t>Seturi consumabile pentru pompele de insulina</t>
  </si>
  <si>
    <t>Pompa de insulina cu senzori de monitorizare a glicemiei</t>
  </si>
  <si>
    <t>Consumabile pentru pompe de insulina cu senzori de monitorizare a glicemiei</t>
  </si>
  <si>
    <t>Sisteme de monitorizare continua a glicemiei</t>
  </si>
  <si>
    <t>Consumabile pentru sisteme de monitorizare continua a glicemiei</t>
  </si>
  <si>
    <t xml:space="preserve">Spitalul Universitar de Urgenţă   </t>
  </si>
  <si>
    <t xml:space="preserve">Spitalul Universitar de Urgenţă    </t>
  </si>
  <si>
    <t>Spitalul Clinic de Copii Dr.V.Gomoiu</t>
  </si>
  <si>
    <t>Hemoglobinurie paroxistica nocturna (HPN)</t>
  </si>
  <si>
    <t>CAR-T</t>
  </si>
  <si>
    <t>circ deschis</t>
  </si>
  <si>
    <t>Amiloidoză cu transtiretină</t>
  </si>
  <si>
    <t xml:space="preserve">                                                                                                         </t>
  </si>
  <si>
    <t>10</t>
  </si>
  <si>
    <t>Deficit congenital de factor VII</t>
  </si>
  <si>
    <t>AFFIDEA ROMANIA</t>
  </si>
  <si>
    <t>EU</t>
  </si>
  <si>
    <t xml:space="preserve">PROGRAMUL NATIONAL DE TRANSPLANT DE ORGANE, TESUTURI SI CELULE DE ORIGINE UMANA   – TRANSPLANT HEPATIC TRATATI PENTRU RECIDIVA HEPATICA CRONICA  </t>
  </si>
  <si>
    <t xml:space="preserve">PROGRAMUL NATIONAL DE TRATAMENT AL BOLILOR RARE  -medicamente incluse conditionat </t>
  </si>
  <si>
    <t>Sindrom hemolitic uremic atipic (SHU)</t>
  </si>
  <si>
    <t xml:space="preserve">Spitalul  Universitar de Urgență  Elias  </t>
  </si>
  <si>
    <t>Spitalul Clinic de Urgenta pentru Copii "MS Curie" nou ianuarie</t>
  </si>
  <si>
    <t>PROGRAMUL NATIONAL DE TRATAMENT AL BOLILOR RARE  HTAP -cost volum</t>
  </si>
  <si>
    <t xml:space="preserve">PROGRAMUL NATIONAL DE TRATAMENT AL BOLILOR NEUROLOGICE  </t>
  </si>
  <si>
    <t xml:space="preserve">INSMC  Rusescu Alessandrescu </t>
  </si>
  <si>
    <t>Total an 2023</t>
  </si>
  <si>
    <t>stimulare neinvaziva a nervului vag</t>
  </si>
  <si>
    <t>BOALA POMPE</t>
  </si>
  <si>
    <t>SUBPROGRAMUL DE TRATAMENT AL TULBURARII DEPRESIVE MAJORE</t>
  </si>
  <si>
    <t>Spitalul Universitar de Urgenta Elias</t>
  </si>
  <si>
    <t>Spitalul Universitar de Urgenta Elias- nou</t>
  </si>
  <si>
    <t>MEDICOVER HOSPITALS</t>
  </si>
  <si>
    <t>tehnici transcateter insuficienta mitrala</t>
  </si>
  <si>
    <t>tehnici transcateter insuficienta tricuspidiana</t>
  </si>
  <si>
    <t>tehnici transcateter valvopatie pulmonara</t>
  </si>
  <si>
    <t>Tomboastenia Glazman</t>
  </si>
  <si>
    <t>PROGRAMUL NATIONAL DE ENDOMETRIOZA</t>
  </si>
  <si>
    <t>Valoare contract ian.                            2024</t>
  </si>
  <si>
    <t xml:space="preserve">SC Delta Health Care  </t>
  </si>
  <si>
    <t xml:space="preserve">   Hemofilie FARA inhibitori -Hemofilie cu substitutie "on demande" </t>
  </si>
  <si>
    <t xml:space="preserve">Spitalul Clinic de Nefrologie Dr.C. Davila </t>
  </si>
  <si>
    <t xml:space="preserve">Spitalul Clinic de Urgenta pentru Copii "MS Curie" </t>
  </si>
  <si>
    <t>Suplimentare</t>
  </si>
  <si>
    <t>Consum an 2023</t>
  </si>
  <si>
    <t>Stoc la 31.12.2023</t>
  </si>
  <si>
    <t>Total ian-feb 2024</t>
  </si>
  <si>
    <t>necesar an</t>
  </si>
  <si>
    <t>Valoare contract feb</t>
  </si>
  <si>
    <t>medie lunara</t>
  </si>
  <si>
    <t>Spitalul Clinic de Urgenta Sf. Pantelimon</t>
  </si>
  <si>
    <t>Monza-Ares</t>
  </si>
  <si>
    <t>Endoprotezare articulara tumorala-adulti</t>
  </si>
  <si>
    <t>Implant segmentar coloana adulti</t>
  </si>
  <si>
    <t>CIRCUIT DESCHIS</t>
  </si>
  <si>
    <t>SERVICII PARACLINICE</t>
  </si>
  <si>
    <t>MONZA ARES</t>
  </si>
  <si>
    <t>Credite  de angajament  ian- iun. 2024</t>
  </si>
  <si>
    <t>CA limita februarie</t>
  </si>
  <si>
    <t>Solicitare suplimentare</t>
  </si>
  <si>
    <t>Valoare contract feb la 14.02.2024</t>
  </si>
  <si>
    <t>Valoare martie</t>
  </si>
  <si>
    <t>Total Trim I</t>
  </si>
  <si>
    <t>Total trim I la 28.03.</t>
  </si>
  <si>
    <t>Valoare aprilie</t>
  </si>
  <si>
    <t>Tratamentul prin corectarea inegalitatilor si diformitatilor membrelor la copii</t>
  </si>
  <si>
    <t>11</t>
  </si>
  <si>
    <t>Trim I regulariz</t>
  </si>
  <si>
    <t>Trim II regulariz</t>
  </si>
  <si>
    <t>alocare mai</t>
  </si>
  <si>
    <t>Total trim II</t>
  </si>
  <si>
    <t xml:space="preserve"> SC DONNA ONCOLOGY</t>
  </si>
  <si>
    <t>SC DONNA ONCOLOGY</t>
  </si>
  <si>
    <t xml:space="preserve">Centrul Național Medical Clinic de Recuperare Neuropsihomotorie pentru copii Dr.Nicolae Robănescu </t>
  </si>
  <si>
    <r>
      <rPr>
        <sz val="7"/>
        <rFont val="Times New Roman"/>
        <family val="1"/>
      </rPr>
      <t xml:space="preserve">  </t>
    </r>
    <r>
      <rPr>
        <sz val="10"/>
        <rFont val="Arial"/>
        <family val="2"/>
      </rPr>
      <t>SC Creștină Medicală Munposan 94 SRL</t>
    </r>
  </si>
  <si>
    <t xml:space="preserve">SC Global Medical Ultra SRL </t>
  </si>
  <si>
    <t>PROGRAMUL NATIONAL DE SUPLEERE A FUNCTIEI RENALE LA BOLNAVII CU INSUFICIENTA RENALA CRONICA-MEDICAMENTE COST VOLUM</t>
  </si>
  <si>
    <t>Inlocuirea stimulatorului din cadrul dispoz. de stimulare profunda, a bolnavilor cu distonii musculare</t>
  </si>
  <si>
    <t>Inlocuirea stimulatorului din cadrul dispoz. de stimulare profunda,a extensiilor,electrozi si kit la bolnavii cu maladie Parkinson</t>
  </si>
  <si>
    <t>Deficit de sfingomielineza acida (DSMA)</t>
  </si>
  <si>
    <t>Spitalul Universitar Elias</t>
  </si>
  <si>
    <t xml:space="preserve">SC SanADor </t>
  </si>
  <si>
    <r>
      <rPr>
        <sz val="7"/>
        <rFont val="Times New Roman"/>
        <family val="1"/>
      </rPr>
      <t xml:space="preserve">  </t>
    </r>
    <r>
      <rPr>
        <sz val="10"/>
        <rFont val="Arial"/>
        <family val="2"/>
      </rPr>
      <t xml:space="preserve">SC Creștină Medicală Munposan 94 </t>
    </r>
  </si>
  <si>
    <t xml:space="preserve">  Adulti cu instabilitate articulara tratat prin implanturi de fixare</t>
  </si>
  <si>
    <t>Sisteme de pompa de insulina cu senzori de monitorizare continua capabile de functionare in bucla inchisa (HCL)</t>
  </si>
  <si>
    <t xml:space="preserve"> Consumabile pentru Sisteme de pompa de insulina cu senzori de monitorizare continua capabile de functionare in bucla inchisa (HCL)</t>
  </si>
  <si>
    <t>Spitalul Clinic Colentina-dec 2024</t>
  </si>
  <si>
    <t>Tratamentul instabilitatilor articulare cronice la copil prin implanturi de fixare</t>
  </si>
  <si>
    <t xml:space="preserve">MEMORIAL HEALTHCARE INTERNATIONAL </t>
  </si>
  <si>
    <t xml:space="preserve"> Consumabile pentru Sisteme de pompa de insulina FARA TUBULATURA LA EXTERIOR CU REZERVOR,CANULA SI CATETER INCORPORATE IN CARCASA ERMETICA</t>
  </si>
  <si>
    <t>Sisteme de pompa de insulina FARA TUBULATURA LA EXTERIOR CU REZERVOR,CANULA SI CATETER INCORPORATE IN CARCASA ERMETICA</t>
  </si>
  <si>
    <t>Trim II</t>
  </si>
  <si>
    <t>BOALA HURLER (16.06)</t>
  </si>
  <si>
    <t>Spitalul Clinic de Urgenta Sf. Pantelimon-16.06</t>
  </si>
  <si>
    <t>Trim III (iulie)</t>
  </si>
  <si>
    <t>Spitalul de Oncologie MONZA</t>
  </si>
  <si>
    <t>Trim I</t>
  </si>
  <si>
    <t>lei</t>
  </si>
  <si>
    <t xml:space="preserve">Spitalul Clinic de Urgenta Copii G. Alexandrescu </t>
  </si>
  <si>
    <t xml:space="preserve">Spitalul Clinic de Urgenta Sf Ioan </t>
  </si>
  <si>
    <t xml:space="preserve">Spitalul Clinic de Urgenta pentru Copii "MS Curie"  </t>
  </si>
  <si>
    <t>Global Medical Ultra</t>
  </si>
  <si>
    <t xml:space="preserve">Diaverum  Romania </t>
  </si>
  <si>
    <t>SC Gral Medical</t>
  </si>
</sst>
</file>

<file path=xl/styles.xml><?xml version="1.0" encoding="utf-8"?>
<styleSheet xmlns="http://schemas.openxmlformats.org/spreadsheetml/2006/main">
  <numFmts count="8">
    <numFmt numFmtId="43" formatCode="_-* #,##0.00\ _l_e_i_-;\-* #,##0.00\ _l_e_i_-;_-* &quot;-&quot;??\ _l_e_i_-;_-@_-"/>
    <numFmt numFmtId="179" formatCode="_(* #,##0.00_);_(* \(#,##0.00\);_(* &quot;-&quot;??_);_(@_)"/>
    <numFmt numFmtId="188" formatCode="_-* #,##0.00\ _l_e_i_-;\-* #,##0.00\ _l_e_i_-;_-* \-??\ _l_e_i_-;_-@_-"/>
    <numFmt numFmtId="189" formatCode="#,##0.00;[Red]#,##0.00"/>
    <numFmt numFmtId="195" formatCode="#,##0.0000"/>
    <numFmt numFmtId="213" formatCode="#,##0.00_ ;[Red]\-#,##0.00\ "/>
    <numFmt numFmtId="221" formatCode="0.00;[Red]0.00"/>
    <numFmt numFmtId="222" formatCode="0.000"/>
  </numFmts>
  <fonts count="43">
    <font>
      <sz val="10"/>
      <name val="Arial"/>
      <family val="2"/>
    </font>
    <font>
      <sz val="10"/>
      <name val="Arial"/>
    </font>
    <font>
      <sz val="10"/>
      <name val="Arial"/>
      <family val="2"/>
      <charset val="1"/>
    </font>
    <font>
      <sz val="11"/>
      <color indexed="8"/>
      <name val="Calibri"/>
      <family val="2"/>
      <charset val="1"/>
    </font>
    <font>
      <b/>
      <sz val="10"/>
      <name val="Arial"/>
      <family val="2"/>
    </font>
    <font>
      <sz val="10"/>
      <name val="Arial"/>
      <family val="2"/>
    </font>
    <font>
      <sz val="11"/>
      <color indexed="16"/>
      <name val="Calibri"/>
      <family val="2"/>
      <charset val="1"/>
    </font>
    <font>
      <sz val="10"/>
      <name val="Arial"/>
      <family val="2"/>
      <charset val="238"/>
    </font>
    <font>
      <sz val="12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  <charset val="238"/>
    </font>
    <font>
      <b/>
      <sz val="8"/>
      <name val="Arial"/>
      <family val="2"/>
    </font>
    <font>
      <sz val="10"/>
      <color indexed="10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Symbol"/>
      <family val="1"/>
      <charset val="2"/>
    </font>
    <font>
      <sz val="7"/>
      <name val="Times New Roman"/>
      <family val="1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  <charset val="238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0"/>
      <color rgb="FFFF0000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7"/>
        <bgColor indexed="31"/>
      </patternFill>
    </fill>
    <fill>
      <patternFill patternType="solid">
        <fgColor indexed="43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5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01">
    <xf numFmtId="0" fontId="0" fillId="0" borderId="0"/>
    <xf numFmtId="0" fontId="9" fillId="2" borderId="0" applyNumberFormat="0" applyBorder="0" applyAlignment="0" applyProtection="0"/>
    <xf numFmtId="0" fontId="9" fillId="4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7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10" fillId="15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16" borderId="0" applyNumberFormat="0" applyBorder="0" applyAlignment="0" applyProtection="0"/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9" borderId="1" applyNumberFormat="0" applyAlignment="0" applyProtection="0"/>
    <xf numFmtId="0" fontId="12" fillId="9" borderId="1" applyNumberFormat="0" applyAlignment="0" applyProtection="0"/>
    <xf numFmtId="0" fontId="13" fillId="22" borderId="2" applyNumberFormat="0" applyAlignment="0" applyProtection="0"/>
    <xf numFmtId="0" fontId="13" fillId="22" borderId="2" applyNumberFormat="0" applyAlignment="0" applyProtection="0"/>
    <xf numFmtId="188" fontId="5" fillId="0" borderId="0" applyFill="0" applyBorder="0" applyAlignment="0" applyProtection="0"/>
    <xf numFmtId="221" fontId="5" fillId="0" borderId="0" applyFont="0" applyFill="0" applyBorder="0" applyAlignment="0" applyProtection="0"/>
    <xf numFmtId="179" fontId="9" fillId="0" borderId="0" applyFont="0" applyFill="0" applyBorder="0" applyAlignment="0" applyProtection="0"/>
    <xf numFmtId="43" fontId="5" fillId="0" borderId="0" applyFont="0" applyFill="0" applyBorder="0" applyAlignment="0" applyProtection="0"/>
    <xf numFmtId="179" fontId="1" fillId="0" borderId="0" applyFont="0" applyFill="0" applyBorder="0" applyAlignment="0" applyProtection="0"/>
    <xf numFmtId="179" fontId="5" fillId="0" borderId="0" applyFont="0" applyFill="0" applyBorder="0" applyAlignment="0" applyProtection="0"/>
    <xf numFmtId="0" fontId="6" fillId="23" borderId="0"/>
    <xf numFmtId="0" fontId="7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22" fillId="0" borderId="3" applyNumberFormat="0" applyFill="0" applyAlignment="0" applyProtection="0"/>
    <xf numFmtId="0" fontId="22" fillId="0" borderId="3" applyNumberFormat="0" applyFill="0" applyAlignment="0" applyProtection="0"/>
    <xf numFmtId="0" fontId="23" fillId="0" borderId="4" applyNumberFormat="0" applyFill="0" applyAlignment="0" applyProtection="0"/>
    <xf numFmtId="0" fontId="23" fillId="0" borderId="4" applyNumberFormat="0" applyFill="0" applyAlignment="0" applyProtection="0"/>
    <xf numFmtId="0" fontId="24" fillId="0" borderId="5" applyNumberFormat="0" applyFill="0" applyAlignment="0" applyProtection="0"/>
    <xf numFmtId="0" fontId="24" fillId="0" borderId="5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16" fillId="3" borderId="1" applyNumberFormat="0" applyAlignment="0" applyProtection="0"/>
    <xf numFmtId="0" fontId="16" fillId="3" borderId="1" applyNumberFormat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8" fillId="24" borderId="0" applyNumberFormat="0" applyBorder="0" applyAlignment="0" applyProtection="0"/>
    <xf numFmtId="0" fontId="18" fillId="24" borderId="0" applyNumberFormat="0" applyBorder="0" applyAlignment="0" applyProtection="0"/>
    <xf numFmtId="0" fontId="7" fillId="0" borderId="0"/>
    <xf numFmtId="0" fontId="1" fillId="0" borderId="0"/>
    <xf numFmtId="0" fontId="5" fillId="0" borderId="0"/>
    <xf numFmtId="0" fontId="7" fillId="0" borderId="0"/>
    <xf numFmtId="0" fontId="36" fillId="0" borderId="0"/>
    <xf numFmtId="0" fontId="5" fillId="0" borderId="0"/>
    <xf numFmtId="0" fontId="5" fillId="0" borderId="0"/>
    <xf numFmtId="0" fontId="2" fillId="0" borderId="0"/>
    <xf numFmtId="0" fontId="3" fillId="0" borderId="0"/>
    <xf numFmtId="0" fontId="5" fillId="0" borderId="0"/>
    <xf numFmtId="0" fontId="5" fillId="0" borderId="0"/>
    <xf numFmtId="0" fontId="1" fillId="0" borderId="0"/>
    <xf numFmtId="0" fontId="2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7" fillId="0" borderId="0"/>
    <xf numFmtId="0" fontId="5" fillId="0" borderId="0"/>
    <xf numFmtId="0" fontId="5" fillId="0" borderId="0"/>
    <xf numFmtId="0" fontId="7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" fillId="0" borderId="0"/>
    <xf numFmtId="0" fontId="8" fillId="0" borderId="0"/>
    <xf numFmtId="0" fontId="5" fillId="0" borderId="0"/>
    <xf numFmtId="0" fontId="7" fillId="5" borderId="7" applyNumberFormat="0" applyFont="0" applyAlignment="0" applyProtection="0"/>
    <xf numFmtId="0" fontId="7" fillId="5" borderId="7" applyNumberFormat="0" applyFont="0" applyAlignment="0" applyProtection="0"/>
    <xf numFmtId="0" fontId="19" fillId="9" borderId="8" applyNumberFormat="0" applyAlignment="0" applyProtection="0"/>
    <xf numFmtId="0" fontId="19" fillId="9" borderId="8" applyNumberFormat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875">
    <xf numFmtId="0" fontId="0" fillId="0" borderId="0" xfId="0"/>
    <xf numFmtId="0" fontId="4" fillId="0" borderId="0" xfId="65" applyFont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0" xfId="65" applyNumberFormat="1" applyFont="1" applyFill="1" applyBorder="1" applyAlignment="1">
      <alignment horizontal="center" vertical="center" wrapText="1"/>
    </xf>
    <xf numFmtId="0" fontId="5" fillId="0" borderId="0" xfId="65" applyFont="1" applyAlignment="1">
      <alignment horizontal="center" vertical="center" wrapText="1"/>
    </xf>
    <xf numFmtId="4" fontId="5" fillId="0" borderId="11" xfId="65" applyNumberFormat="1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center" vertical="center" wrapText="1"/>
    </xf>
    <xf numFmtId="0" fontId="5" fillId="0" borderId="0" xfId="65" applyFont="1" applyFill="1" applyAlignment="1">
      <alignment horizontal="center" vertical="center" wrapText="1"/>
    </xf>
    <xf numFmtId="0" fontId="4" fillId="0" borderId="0" xfId="65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/>
    <xf numFmtId="0" fontId="4" fillId="0" borderId="0" xfId="0" applyFont="1" applyFill="1" applyAlignment="1">
      <alignment horizontal="center"/>
    </xf>
    <xf numFmtId="0" fontId="5" fillId="0" borderId="0" xfId="38" applyFont="1" applyFill="1" applyAlignment="1">
      <alignment horizontal="center"/>
    </xf>
    <xf numFmtId="0" fontId="4" fillId="0" borderId="0" xfId="38" applyFont="1" applyFill="1" applyAlignment="1">
      <alignment horizontal="center"/>
    </xf>
    <xf numFmtId="4" fontId="5" fillId="0" borderId="0" xfId="65" applyNumberFormat="1" applyFont="1" applyFill="1" applyAlignment="1">
      <alignment horizontal="center" vertical="center" wrapText="1"/>
    </xf>
    <xf numFmtId="0" fontId="5" fillId="0" borderId="0" xfId="38" applyFont="1" applyFill="1" applyAlignment="1">
      <alignment wrapText="1"/>
    </xf>
    <xf numFmtId="4" fontId="5" fillId="0" borderId="11" xfId="7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5" fillId="0" borderId="0" xfId="65" applyFont="1" applyFill="1" applyAlignment="1">
      <alignment horizontal="center" vertical="center"/>
    </xf>
    <xf numFmtId="0" fontId="5" fillId="0" borderId="0" xfId="38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horizontal="center" vertical="center" wrapText="1"/>
    </xf>
    <xf numFmtId="4" fontId="5" fillId="0" borderId="0" xfId="38" applyNumberFormat="1" applyFont="1" applyFill="1" applyAlignment="1">
      <alignment wrapText="1"/>
    </xf>
    <xf numFmtId="0" fontId="4" fillId="0" borderId="0" xfId="65" applyFont="1" applyFill="1" applyAlignment="1">
      <alignment horizontal="center" vertical="center"/>
    </xf>
    <xf numFmtId="0" fontId="5" fillId="0" borderId="0" xfId="90" applyFont="1" applyFill="1"/>
    <xf numFmtId="4" fontId="5" fillId="0" borderId="0" xfId="90" applyNumberFormat="1" applyFont="1" applyFill="1"/>
    <xf numFmtId="1" fontId="5" fillId="0" borderId="0" xfId="65" applyNumberFormat="1" applyFont="1" applyFill="1" applyAlignment="1">
      <alignment horizontal="center" vertical="center" wrapText="1"/>
    </xf>
    <xf numFmtId="4" fontId="4" fillId="0" borderId="0" xfId="38" applyNumberFormat="1" applyFont="1" applyFill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91" applyFont="1" applyFill="1" applyAlignment="1">
      <alignment horizontal="center" vertical="center"/>
    </xf>
    <xf numFmtId="4" fontId="4" fillId="0" borderId="0" xfId="91" applyNumberFormat="1" applyFont="1" applyFill="1" applyAlignment="1">
      <alignment horizontal="center" vertical="center"/>
    </xf>
    <xf numFmtId="0" fontId="4" fillId="0" borderId="0" xfId="91" applyFont="1" applyFill="1" applyAlignment="1">
      <alignment horizontal="center"/>
    </xf>
    <xf numFmtId="0" fontId="4" fillId="0" borderId="0" xfId="91" applyFont="1" applyFill="1"/>
    <xf numFmtId="4" fontId="4" fillId="0" borderId="0" xfId="91" applyNumberFormat="1" applyFont="1" applyFill="1"/>
    <xf numFmtId="4" fontId="5" fillId="0" borderId="0" xfId="65" applyNumberFormat="1" applyFont="1" applyFill="1" applyAlignment="1">
      <alignment horizontal="center" vertical="center"/>
    </xf>
    <xf numFmtId="0" fontId="4" fillId="0" borderId="0" xfId="85" applyFont="1" applyFill="1" applyAlignment="1">
      <alignment horizontal="center" vertical="center" wrapText="1"/>
    </xf>
    <xf numFmtId="4" fontId="4" fillId="0" borderId="0" xfId="85" applyNumberFormat="1" applyFont="1" applyFill="1" applyAlignment="1">
      <alignment horizontal="center" vertical="center" wrapText="1"/>
    </xf>
    <xf numFmtId="4" fontId="5" fillId="0" borderId="11" xfId="85" applyNumberFormat="1" applyFont="1" applyFill="1" applyBorder="1" applyAlignment="1">
      <alignment horizontal="center" vertical="center" wrapText="1"/>
    </xf>
    <xf numFmtId="0" fontId="5" fillId="0" borderId="0" xfId="85" applyFont="1" applyFill="1" applyAlignment="1">
      <alignment horizontal="center" vertical="center" wrapText="1"/>
    </xf>
    <xf numFmtId="0" fontId="5" fillId="0" borderId="11" xfId="85" applyFont="1" applyFill="1" applyBorder="1" applyAlignment="1">
      <alignment horizontal="center" vertical="center" wrapText="1"/>
    </xf>
    <xf numFmtId="0" fontId="4" fillId="0" borderId="0" xfId="65" applyFont="1" applyFill="1" applyBorder="1" applyAlignment="1">
      <alignment horizontal="left" vertical="center"/>
    </xf>
    <xf numFmtId="0" fontId="4" fillId="0" borderId="0" xfId="0" applyFont="1" applyFill="1" applyAlignment="1"/>
    <xf numFmtId="0" fontId="5" fillId="0" borderId="0" xfId="85" applyFont="1" applyAlignment="1">
      <alignment horizontal="center" vertical="center" wrapText="1"/>
    </xf>
    <xf numFmtId="1" fontId="5" fillId="0" borderId="0" xfId="85" applyNumberFormat="1" applyFont="1" applyAlignment="1">
      <alignment horizontal="center" vertical="center" wrapText="1"/>
    </xf>
    <xf numFmtId="1" fontId="4" fillId="0" borderId="0" xfId="85" applyNumberFormat="1" applyFont="1" applyAlignment="1">
      <alignment horizontal="center" vertical="center" wrapText="1"/>
    </xf>
    <xf numFmtId="0" fontId="4" fillId="0" borderId="0" xfId="85" applyFont="1" applyBorder="1" applyAlignment="1">
      <alignment horizontal="center" vertical="center" wrapText="1"/>
    </xf>
    <xf numFmtId="0" fontId="4" fillId="0" borderId="0" xfId="85" applyFont="1" applyAlignment="1">
      <alignment horizontal="center" vertical="center" wrapText="1"/>
    </xf>
    <xf numFmtId="1" fontId="4" fillId="0" borderId="0" xfId="85" applyNumberFormat="1" applyFont="1" applyFill="1" applyBorder="1" applyAlignment="1">
      <alignment horizontal="center" vertical="center" wrapText="1"/>
    </xf>
    <xf numFmtId="0" fontId="4" fillId="0" borderId="0" xfId="85" applyFont="1" applyFill="1" applyBorder="1" applyAlignment="1">
      <alignment horizontal="center" vertical="center" wrapText="1"/>
    </xf>
    <xf numFmtId="0" fontId="5" fillId="0" borderId="0" xfId="86" applyFont="1" applyFill="1" applyAlignment="1">
      <alignment wrapText="1"/>
    </xf>
    <xf numFmtId="4" fontId="4" fillId="0" borderId="0" xfId="85" applyNumberFormat="1" applyFont="1" applyFill="1" applyBorder="1" applyAlignment="1">
      <alignment horizontal="center" vertical="center" wrapText="1"/>
    </xf>
    <xf numFmtId="0" fontId="5" fillId="0" borderId="0" xfId="86" applyFont="1" applyFill="1" applyAlignment="1">
      <alignment horizontal="center" wrapText="1"/>
    </xf>
    <xf numFmtId="4" fontId="5" fillId="0" borderId="0" xfId="86" applyNumberFormat="1" applyFont="1" applyFill="1" applyAlignment="1">
      <alignment wrapText="1"/>
    </xf>
    <xf numFmtId="0" fontId="4" fillId="0" borderId="0" xfId="0" applyFont="1" applyFill="1" applyAlignment="1">
      <alignment wrapText="1"/>
    </xf>
    <xf numFmtId="4" fontId="4" fillId="0" borderId="0" xfId="6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wrapText="1"/>
    </xf>
    <xf numFmtId="4" fontId="5" fillId="0" borderId="0" xfId="85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wrapText="1"/>
    </xf>
    <xf numFmtId="4" fontId="4" fillId="0" borderId="0" xfId="86" applyNumberFormat="1" applyFont="1" applyFill="1" applyAlignment="1">
      <alignment wrapText="1"/>
    </xf>
    <xf numFmtId="0" fontId="4" fillId="0" borderId="0" xfId="0" applyFont="1" applyFill="1" applyAlignment="1">
      <alignment horizontal="left" vertical="center"/>
    </xf>
    <xf numFmtId="4" fontId="5" fillId="0" borderId="0" xfId="83" applyNumberFormat="1" applyFont="1" applyFill="1" applyAlignment="1">
      <alignment horizontal="center" vertical="center"/>
    </xf>
    <xf numFmtId="0" fontId="5" fillId="0" borderId="0" xfId="83" applyFont="1" applyFill="1" applyAlignment="1">
      <alignment horizontal="center" vertical="center"/>
    </xf>
    <xf numFmtId="49" fontId="4" fillId="0" borderId="0" xfId="91" applyNumberFormat="1" applyFont="1" applyFill="1" applyBorder="1" applyAlignment="1">
      <alignment horizontal="center" vertical="center" wrapText="1"/>
    </xf>
    <xf numFmtId="4" fontId="4" fillId="0" borderId="0" xfId="91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/>
    </xf>
    <xf numFmtId="1" fontId="5" fillId="0" borderId="0" xfId="86" applyNumberFormat="1" applyFont="1" applyFill="1" applyAlignment="1">
      <alignment horizontal="center" wrapText="1"/>
    </xf>
    <xf numFmtId="1" fontId="5" fillId="0" borderId="0" xfId="85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" fontId="4" fillId="0" borderId="0" xfId="85" applyNumberFormat="1" applyFont="1" applyFill="1" applyAlignment="1">
      <alignment horizontal="center" vertical="center" wrapText="1"/>
    </xf>
    <xf numFmtId="0" fontId="5" fillId="0" borderId="0" xfId="86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horizontal="center" vertical="center"/>
    </xf>
    <xf numFmtId="4" fontId="4" fillId="0" borderId="0" xfId="83" applyNumberFormat="1" applyFont="1" applyFill="1" applyAlignment="1">
      <alignment horizontal="center" vertical="center"/>
    </xf>
    <xf numFmtId="4" fontId="4" fillId="0" borderId="0" xfId="85" applyNumberFormat="1" applyFont="1" applyAlignment="1">
      <alignment horizontal="center" vertical="center" wrapText="1"/>
    </xf>
    <xf numFmtId="4" fontId="4" fillId="0" borderId="0" xfId="0" applyNumberFormat="1" applyFont="1" applyFill="1" applyAlignment="1">
      <alignment horizontal="center" vertical="center" wrapText="1"/>
    </xf>
    <xf numFmtId="0" fontId="5" fillId="0" borderId="11" xfId="38" applyFont="1" applyFill="1" applyBorder="1" applyAlignment="1">
      <alignment horizontal="center" vertical="center" wrapText="1"/>
    </xf>
    <xf numFmtId="0" fontId="4" fillId="0" borderId="0" xfId="87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 wrapText="1"/>
    </xf>
    <xf numFmtId="4" fontId="4" fillId="0" borderId="0" xfId="86" applyNumberFormat="1" applyFont="1" applyFill="1" applyAlignment="1">
      <alignment horizontal="center" vertical="center" wrapText="1"/>
    </xf>
    <xf numFmtId="0" fontId="4" fillId="0" borderId="0" xfId="86" applyFont="1" applyFill="1" applyAlignment="1">
      <alignment horizontal="center" vertical="center" wrapText="1"/>
    </xf>
    <xf numFmtId="4" fontId="5" fillId="0" borderId="11" xfId="86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/>
    </xf>
    <xf numFmtId="0" fontId="5" fillId="0" borderId="0" xfId="91" applyFont="1" applyFill="1" applyAlignment="1">
      <alignment horizontal="center" vertical="center"/>
    </xf>
    <xf numFmtId="0" fontId="5" fillId="0" borderId="0" xfId="65" applyFont="1" applyFill="1" applyBorder="1" applyAlignment="1">
      <alignment horizontal="center" vertical="center" wrapText="1"/>
    </xf>
    <xf numFmtId="4" fontId="5" fillId="0" borderId="12" xfId="65" applyNumberFormat="1" applyFont="1" applyFill="1" applyBorder="1" applyAlignment="1">
      <alignment horizontal="center" vertical="center" wrapText="1"/>
    </xf>
    <xf numFmtId="0" fontId="5" fillId="0" borderId="0" xfId="65" applyFont="1" applyFill="1" applyBorder="1" applyAlignment="1">
      <alignment horizontal="center" vertical="center"/>
    </xf>
    <xf numFmtId="4" fontId="5" fillId="0" borderId="11" xfId="65" applyNumberFormat="1" applyFont="1" applyFill="1" applyBorder="1" applyAlignment="1">
      <alignment horizontal="center" vertical="center"/>
    </xf>
    <xf numFmtId="0" fontId="4" fillId="0" borderId="0" xfId="65" applyFont="1" applyFill="1" applyBorder="1" applyAlignment="1">
      <alignment horizontal="center" vertical="center"/>
    </xf>
    <xf numFmtId="4" fontId="5" fillId="0" borderId="11" xfId="38" applyNumberFormat="1" applyFont="1" applyFill="1" applyBorder="1" applyAlignment="1">
      <alignment horizontal="center" vertical="center" wrapText="1"/>
    </xf>
    <xf numFmtId="1" fontId="5" fillId="0" borderId="13" xfId="65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1" fontId="5" fillId="0" borderId="0" xfId="85" applyNumberFormat="1" applyFont="1" applyFill="1" applyBorder="1" applyAlignment="1">
      <alignment horizontal="center" vertical="center" wrapText="1"/>
    </xf>
    <xf numFmtId="4" fontId="4" fillId="0" borderId="14" xfId="65" applyNumberFormat="1" applyFont="1" applyFill="1" applyBorder="1" applyAlignment="1">
      <alignment horizontal="center" vertical="center" wrapText="1"/>
    </xf>
    <xf numFmtId="4" fontId="5" fillId="0" borderId="12" xfId="70" applyNumberFormat="1" applyFont="1" applyFill="1" applyBorder="1" applyAlignment="1">
      <alignment horizontal="center" vertical="center" wrapText="1"/>
    </xf>
    <xf numFmtId="0" fontId="5" fillId="0" borderId="0" xfId="85" applyFont="1" applyFill="1" applyBorder="1" applyAlignment="1">
      <alignment horizontal="left" vertical="center"/>
    </xf>
    <xf numFmtId="0" fontId="4" fillId="0" borderId="0" xfId="90" applyFont="1" applyFill="1" applyAlignment="1">
      <alignment horizontal="center"/>
    </xf>
    <xf numFmtId="4" fontId="4" fillId="0" borderId="0" xfId="87" applyNumberFormat="1" applyFont="1" applyFill="1" applyBorder="1" applyAlignment="1">
      <alignment vertical="center"/>
    </xf>
    <xf numFmtId="4" fontId="4" fillId="0" borderId="0" xfId="38" applyNumberFormat="1" applyFont="1" applyFill="1" applyAlignment="1">
      <alignment horizontal="center"/>
    </xf>
    <xf numFmtId="1" fontId="4" fillId="0" borderId="0" xfId="65" applyNumberFormat="1" applyFont="1" applyFill="1" applyAlignment="1">
      <alignment horizontal="center" vertical="center" wrapText="1"/>
    </xf>
    <xf numFmtId="1" fontId="4" fillId="0" borderId="0" xfId="65" applyNumberFormat="1" applyFont="1" applyFill="1" applyBorder="1" applyAlignment="1">
      <alignment horizontal="center" vertical="center" wrapText="1"/>
    </xf>
    <xf numFmtId="1" fontId="5" fillId="0" borderId="0" xfId="90" applyNumberFormat="1" applyFont="1" applyFill="1"/>
    <xf numFmtId="1" fontId="5" fillId="0" borderId="0" xfId="38" applyNumberFormat="1" applyFont="1" applyFill="1" applyAlignment="1">
      <alignment wrapText="1"/>
    </xf>
    <xf numFmtId="0" fontId="4" fillId="0" borderId="0" xfId="82" applyFont="1" applyFill="1" applyAlignment="1">
      <alignment horizontal="center" vertical="center" wrapText="1"/>
    </xf>
    <xf numFmtId="0" fontId="5" fillId="0" borderId="0" xfId="82" applyFont="1" applyFill="1" applyAlignment="1">
      <alignment horizontal="center" vertical="center"/>
    </xf>
    <xf numFmtId="0" fontId="4" fillId="0" borderId="0" xfId="82" applyFont="1" applyFill="1" applyAlignment="1">
      <alignment horizontal="center" vertical="center"/>
    </xf>
    <xf numFmtId="4" fontId="4" fillId="0" borderId="14" xfId="38" applyNumberFormat="1" applyFont="1" applyFill="1" applyBorder="1" applyAlignment="1">
      <alignment horizontal="center" vertical="center" wrapText="1"/>
    </xf>
    <xf numFmtId="4" fontId="5" fillId="0" borderId="15" xfId="70" applyNumberFormat="1" applyFont="1" applyFill="1" applyBorder="1" applyAlignment="1">
      <alignment horizontal="center" vertical="center" wrapText="1"/>
    </xf>
    <xf numFmtId="0" fontId="5" fillId="0" borderId="0" xfId="64" applyFont="1" applyFill="1" applyAlignment="1">
      <alignment horizontal="center" vertical="center"/>
    </xf>
    <xf numFmtId="0" fontId="4" fillId="0" borderId="0" xfId="38" applyFont="1" applyFill="1" applyAlignment="1">
      <alignment horizontal="center" vertical="center" wrapText="1"/>
    </xf>
    <xf numFmtId="0" fontId="4" fillId="0" borderId="0" xfId="38" applyFont="1" applyFill="1" applyAlignment="1">
      <alignment vertical="center" wrapText="1"/>
    </xf>
    <xf numFmtId="0" fontId="5" fillId="0" borderId="0" xfId="90" applyFont="1" applyFill="1" applyBorder="1"/>
    <xf numFmtId="0" fontId="4" fillId="0" borderId="0" xfId="86" applyFont="1" applyFill="1" applyAlignment="1">
      <alignment vertical="center" wrapText="1"/>
    </xf>
    <xf numFmtId="4" fontId="4" fillId="0" borderId="0" xfId="86" applyNumberFormat="1" applyFont="1" applyFill="1" applyAlignment="1">
      <alignment vertical="center" wrapText="1"/>
    </xf>
    <xf numFmtId="0" fontId="5" fillId="0" borderId="0" xfId="90" applyFont="1" applyFill="1" applyAlignment="1">
      <alignment vertical="center"/>
    </xf>
    <xf numFmtId="4" fontId="5" fillId="0" borderId="0" xfId="90" applyNumberFormat="1" applyFont="1" applyFill="1" applyAlignment="1">
      <alignment vertical="center"/>
    </xf>
    <xf numFmtId="0" fontId="4" fillId="0" borderId="0" xfId="90" applyFont="1" applyFill="1" applyAlignment="1"/>
    <xf numFmtId="0" fontId="5" fillId="0" borderId="0" xfId="63" applyFont="1" applyFill="1" applyAlignment="1">
      <alignment horizontal="center" vertical="center"/>
    </xf>
    <xf numFmtId="0" fontId="5" fillId="0" borderId="0" xfId="88" applyFont="1" applyFill="1" applyAlignment="1">
      <alignment horizontal="center" vertical="center" wrapText="1"/>
    </xf>
    <xf numFmtId="0" fontId="4" fillId="0" borderId="0" xfId="88" applyFont="1" applyFill="1" applyBorder="1" applyAlignment="1">
      <alignment horizontal="center" vertical="center" wrapText="1"/>
    </xf>
    <xf numFmtId="4" fontId="4" fillId="0" borderId="0" xfId="88" applyNumberFormat="1" applyFont="1" applyFill="1" applyBorder="1" applyAlignment="1">
      <alignment horizontal="left" vertical="center" wrapText="1"/>
    </xf>
    <xf numFmtId="0" fontId="4" fillId="0" borderId="0" xfId="88" applyFont="1" applyFill="1" applyAlignment="1">
      <alignment horizontal="center" vertical="center" wrapText="1"/>
    </xf>
    <xf numFmtId="0" fontId="5" fillId="0" borderId="11" xfId="88" applyFont="1" applyFill="1" applyBorder="1" applyAlignment="1">
      <alignment horizontal="left" vertical="center" wrapText="1"/>
    </xf>
    <xf numFmtId="4" fontId="5" fillId="0" borderId="0" xfId="88" applyNumberFormat="1" applyFont="1" applyFill="1" applyAlignment="1">
      <alignment horizontal="center" vertical="center" wrapText="1"/>
    </xf>
    <xf numFmtId="0" fontId="4" fillId="25" borderId="11" xfId="88" applyFont="1" applyFill="1" applyBorder="1" applyAlignment="1">
      <alignment horizontal="left" vertical="center" wrapText="1"/>
    </xf>
    <xf numFmtId="4" fontId="4" fillId="25" borderId="11" xfId="88" applyNumberFormat="1" applyFont="1" applyFill="1" applyBorder="1" applyAlignment="1">
      <alignment horizontal="left" vertical="center" wrapText="1"/>
    </xf>
    <xf numFmtId="4" fontId="4" fillId="25" borderId="11" xfId="62" applyNumberFormat="1" applyFont="1" applyFill="1" applyBorder="1" applyAlignment="1">
      <alignment horizontal="left" vertical="center" wrapText="1"/>
    </xf>
    <xf numFmtId="0" fontId="5" fillId="0" borderId="0" xfId="38" applyFont="1" applyFill="1" applyAlignment="1">
      <alignment horizontal="left" vertical="center" wrapText="1"/>
    </xf>
    <xf numFmtId="0" fontId="5" fillId="0" borderId="0" xfId="88" applyFont="1" applyFill="1" applyAlignment="1">
      <alignment horizontal="left" vertical="center" wrapText="1"/>
    </xf>
    <xf numFmtId="0" fontId="4" fillId="0" borderId="16" xfId="65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4" fontId="4" fillId="0" borderId="18" xfId="65" applyNumberFormat="1" applyFont="1" applyFill="1" applyBorder="1" applyAlignment="1">
      <alignment horizontal="center" vertical="center" wrapText="1"/>
    </xf>
    <xf numFmtId="4" fontId="5" fillId="0" borderId="19" xfId="65" applyNumberFormat="1" applyFont="1" applyFill="1" applyBorder="1" applyAlignment="1">
      <alignment horizontal="center" vertical="center" wrapText="1"/>
    </xf>
    <xf numFmtId="4" fontId="5" fillId="0" borderId="20" xfId="65" applyNumberFormat="1" applyFont="1" applyFill="1" applyBorder="1" applyAlignment="1">
      <alignment horizontal="center" vertical="center" wrapText="1"/>
    </xf>
    <xf numFmtId="4" fontId="4" fillId="0" borderId="21" xfId="65" applyNumberFormat="1" applyFont="1" applyFill="1" applyBorder="1" applyAlignment="1">
      <alignment horizontal="center" vertical="center" wrapText="1"/>
    </xf>
    <xf numFmtId="1" fontId="4" fillId="0" borderId="16" xfId="65" applyNumberFormat="1" applyFont="1" applyFill="1" applyBorder="1" applyAlignment="1">
      <alignment horizontal="center" vertical="center" wrapText="1"/>
    </xf>
    <xf numFmtId="1" fontId="4" fillId="0" borderId="17" xfId="65" applyNumberFormat="1" applyFont="1" applyFill="1" applyBorder="1" applyAlignment="1">
      <alignment horizontal="center" vertical="center" wrapText="1"/>
    </xf>
    <xf numFmtId="0" fontId="4" fillId="0" borderId="0" xfId="65" applyFont="1" applyFill="1" applyAlignment="1">
      <alignment vertical="center"/>
    </xf>
    <xf numFmtId="0" fontId="4" fillId="0" borderId="0" xfId="64" applyFont="1" applyFill="1" applyBorder="1" applyAlignment="1">
      <alignment horizontal="center" vertical="center"/>
    </xf>
    <xf numFmtId="0" fontId="5" fillId="0" borderId="0" xfId="64" applyFont="1" applyFill="1" applyBorder="1" applyAlignment="1">
      <alignment horizontal="center" vertical="center"/>
    </xf>
    <xf numFmtId="0" fontId="5" fillId="26" borderId="0" xfId="0" applyFont="1" applyFill="1" applyAlignment="1">
      <alignment horizontal="center" vertical="center" wrapText="1"/>
    </xf>
    <xf numFmtId="4" fontId="4" fillId="0" borderId="0" xfId="65" applyNumberFormat="1" applyFont="1" applyFill="1" applyAlignment="1">
      <alignment vertical="center"/>
    </xf>
    <xf numFmtId="4" fontId="5" fillId="0" borderId="11" xfId="91" applyNumberFormat="1" applyFont="1" applyFill="1" applyBorder="1" applyAlignment="1">
      <alignment horizontal="center" vertical="center" wrapText="1"/>
    </xf>
    <xf numFmtId="0" fontId="4" fillId="0" borderId="0" xfId="68" applyFont="1" applyFill="1" applyAlignment="1">
      <alignment horizontal="left"/>
    </xf>
    <xf numFmtId="0" fontId="5" fillId="0" borderId="16" xfId="65" applyFont="1" applyFill="1" applyBorder="1" applyAlignment="1">
      <alignment horizontal="center" vertical="center" wrapText="1"/>
    </xf>
    <xf numFmtId="0" fontId="5" fillId="0" borderId="22" xfId="65" applyFont="1" applyFill="1" applyBorder="1" applyAlignment="1">
      <alignment horizontal="center" vertical="center" wrapText="1"/>
    </xf>
    <xf numFmtId="0" fontId="4" fillId="0" borderId="23" xfId="65" applyFont="1" applyFill="1" applyBorder="1" applyAlignment="1">
      <alignment horizontal="center" vertical="center" wrapText="1"/>
    </xf>
    <xf numFmtId="0" fontId="5" fillId="0" borderId="0" xfId="64" applyFont="1" applyFill="1" applyBorder="1" applyAlignment="1">
      <alignment horizontal="center"/>
    </xf>
    <xf numFmtId="0" fontId="5" fillId="0" borderId="0" xfId="64" applyFont="1" applyFill="1" applyAlignment="1">
      <alignment horizontal="center"/>
    </xf>
    <xf numFmtId="4" fontId="4" fillId="0" borderId="18" xfId="65" applyNumberFormat="1" applyFont="1" applyFill="1" applyBorder="1" applyAlignment="1">
      <alignment horizontal="center" vertical="center"/>
    </xf>
    <xf numFmtId="0" fontId="4" fillId="0" borderId="24" xfId="65" applyFont="1" applyFill="1" applyBorder="1" applyAlignment="1">
      <alignment horizontal="center" vertical="center" wrapText="1"/>
    </xf>
    <xf numFmtId="49" fontId="5" fillId="0" borderId="11" xfId="91" applyNumberFormat="1" applyFont="1" applyFill="1" applyBorder="1" applyAlignment="1">
      <alignment horizontal="center" vertical="center" wrapText="1"/>
    </xf>
    <xf numFmtId="4" fontId="4" fillId="0" borderId="0" xfId="68" applyNumberFormat="1" applyFont="1" applyFill="1" applyAlignment="1">
      <alignment horizontal="center" vertical="center"/>
    </xf>
    <xf numFmtId="4" fontId="4" fillId="0" borderId="0" xfId="0" applyNumberFormat="1" applyFont="1" applyFill="1" applyAlignment="1">
      <alignment horizontal="left"/>
    </xf>
    <xf numFmtId="4" fontId="4" fillId="0" borderId="0" xfId="83" applyNumberFormat="1" applyFont="1" applyFill="1" applyBorder="1" applyAlignment="1">
      <alignment horizontal="center" vertical="center" wrapText="1"/>
    </xf>
    <xf numFmtId="4" fontId="5" fillId="0" borderId="0" xfId="38" applyNumberFormat="1" applyFont="1" applyFill="1" applyAlignment="1">
      <alignment horizontal="center"/>
    </xf>
    <xf numFmtId="4" fontId="4" fillId="0" borderId="23" xfId="65" applyNumberFormat="1" applyFont="1" applyFill="1" applyBorder="1" applyAlignment="1">
      <alignment horizontal="center" vertical="center" wrapText="1"/>
    </xf>
    <xf numFmtId="4" fontId="5" fillId="0" borderId="0" xfId="86" applyNumberFormat="1" applyFont="1" applyFill="1" applyAlignment="1">
      <alignment horizontal="center" vertical="center" wrapText="1"/>
    </xf>
    <xf numFmtId="4" fontId="4" fillId="0" borderId="0" xfId="87" applyNumberFormat="1" applyFont="1" applyFill="1" applyAlignment="1">
      <alignment horizontal="center" vertical="center"/>
    </xf>
    <xf numFmtId="0" fontId="5" fillId="0" borderId="0" xfId="38" applyFont="1" applyFill="1" applyAlignment="1"/>
    <xf numFmtId="0" fontId="0" fillId="0" borderId="0" xfId="65" applyFont="1" applyFill="1" applyAlignment="1">
      <alignment horizontal="left" vertical="center"/>
    </xf>
    <xf numFmtId="0" fontId="5" fillId="0" borderId="0" xfId="65" applyFont="1" applyFill="1" applyAlignment="1">
      <alignment horizontal="left" vertical="center"/>
    </xf>
    <xf numFmtId="0" fontId="4" fillId="0" borderId="0" xfId="38" applyFont="1" applyFill="1" applyAlignment="1">
      <alignment vertical="center"/>
    </xf>
    <xf numFmtId="4" fontId="4" fillId="0" borderId="0" xfId="38" applyNumberFormat="1" applyFont="1" applyFill="1" applyAlignment="1">
      <alignment horizontal="left" vertical="center" wrapText="1"/>
    </xf>
    <xf numFmtId="0" fontId="4" fillId="0" borderId="0" xfId="38" applyFont="1" applyFill="1" applyAlignment="1">
      <alignment horizontal="left" vertical="center"/>
    </xf>
    <xf numFmtId="0" fontId="4" fillId="0" borderId="23" xfId="0" applyFont="1" applyFill="1" applyBorder="1" applyAlignment="1">
      <alignment horizontal="center" vertical="center" wrapText="1"/>
    </xf>
    <xf numFmtId="0" fontId="5" fillId="0" borderId="24" xfId="65" applyFont="1" applyFill="1" applyBorder="1" applyAlignment="1">
      <alignment horizontal="center" vertical="center" wrapText="1"/>
    </xf>
    <xf numFmtId="4" fontId="0" fillId="0" borderId="11" xfId="65" applyNumberFormat="1" applyFont="1" applyFill="1" applyBorder="1" applyAlignment="1">
      <alignment horizontal="center" vertical="center" wrapText="1"/>
    </xf>
    <xf numFmtId="0" fontId="4" fillId="0" borderId="0" xfId="65" applyFont="1" applyFill="1" applyAlignment="1">
      <alignment horizontal="center" wrapText="1"/>
    </xf>
    <xf numFmtId="4" fontId="5" fillId="0" borderId="15" xfId="38" applyNumberFormat="1" applyFont="1" applyFill="1" applyBorder="1" applyAlignment="1">
      <alignment horizontal="center" vertical="center" wrapText="1"/>
    </xf>
    <xf numFmtId="0" fontId="4" fillId="0" borderId="25" xfId="65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4" fontId="5" fillId="0" borderId="12" xfId="38" applyNumberFormat="1" applyFont="1" applyFill="1" applyBorder="1" applyAlignment="1">
      <alignment horizontal="center" vertical="center" wrapText="1"/>
    </xf>
    <xf numFmtId="0" fontId="0" fillId="0" borderId="11" xfId="88" applyFont="1" applyFill="1" applyBorder="1" applyAlignment="1">
      <alignment horizontal="left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5" fillId="0" borderId="11" xfId="85" applyNumberFormat="1" applyFont="1" applyBorder="1" applyAlignment="1">
      <alignment horizontal="center" vertical="center" wrapText="1"/>
    </xf>
    <xf numFmtId="4" fontId="5" fillId="0" borderId="0" xfId="85" applyNumberFormat="1" applyFont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0" xfId="65" applyNumberFormat="1" applyFont="1" applyAlignment="1">
      <alignment horizontal="center" vertical="center" wrapText="1"/>
    </xf>
    <xf numFmtId="4" fontId="4" fillId="0" borderId="0" xfId="90" applyNumberFormat="1" applyFont="1" applyFill="1" applyAlignment="1">
      <alignment horizontal="center"/>
    </xf>
    <xf numFmtId="4" fontId="4" fillId="0" borderId="18" xfId="0" applyNumberFormat="1" applyFont="1" applyFill="1" applyBorder="1" applyAlignment="1">
      <alignment horizontal="center" vertical="center" wrapText="1"/>
    </xf>
    <xf numFmtId="4" fontId="0" fillId="0" borderId="0" xfId="0" applyNumberFormat="1"/>
    <xf numFmtId="0" fontId="38" fillId="0" borderId="0" xfId="65" applyFont="1" applyFill="1" applyAlignment="1">
      <alignment horizontal="center" vertical="center"/>
    </xf>
    <xf numFmtId="4" fontId="39" fillId="0" borderId="0" xfId="87" applyNumberFormat="1" applyFont="1" applyFill="1" applyBorder="1" applyAlignment="1">
      <alignment vertical="center"/>
    </xf>
    <xf numFmtId="4" fontId="5" fillId="0" borderId="11" xfId="88" applyNumberFormat="1" applyFont="1" applyFill="1" applyBorder="1" applyAlignment="1">
      <alignment horizontal="center" vertical="center" wrapText="1"/>
    </xf>
    <xf numFmtId="4" fontId="4" fillId="27" borderId="11" xfId="62" applyNumberFormat="1" applyFont="1" applyFill="1" applyBorder="1" applyAlignment="1">
      <alignment horizontal="left" vertical="center" wrapText="1"/>
    </xf>
    <xf numFmtId="4" fontId="5" fillId="0" borderId="11" xfId="91" applyNumberFormat="1" applyFont="1" applyFill="1" applyBorder="1" applyAlignment="1">
      <alignment horizontal="center" vertical="center"/>
    </xf>
    <xf numFmtId="0" fontId="4" fillId="0" borderId="11" xfId="38" applyFont="1" applyFill="1" applyBorder="1" applyAlignment="1">
      <alignment horizontal="center" vertical="center" wrapText="1"/>
    </xf>
    <xf numFmtId="0" fontId="5" fillId="0" borderId="26" xfId="65" applyFont="1" applyFill="1" applyBorder="1" applyAlignment="1">
      <alignment horizontal="center" vertical="center" wrapText="1"/>
    </xf>
    <xf numFmtId="4" fontId="5" fillId="0" borderId="27" xfId="65" applyNumberFormat="1" applyFont="1" applyFill="1" applyBorder="1" applyAlignment="1">
      <alignment horizontal="center" vertical="center" wrapText="1"/>
    </xf>
    <xf numFmtId="4" fontId="4" fillId="0" borderId="27" xfId="65" applyNumberFormat="1" applyFont="1" applyFill="1" applyBorder="1" applyAlignment="1">
      <alignment horizontal="center" vertical="center" wrapText="1"/>
    </xf>
    <xf numFmtId="0" fontId="4" fillId="0" borderId="11" xfId="88" applyFont="1" applyFill="1" applyBorder="1" applyAlignment="1">
      <alignment horizontal="center" vertical="center" wrapText="1"/>
    </xf>
    <xf numFmtId="4" fontId="0" fillId="0" borderId="11" xfId="0" applyNumberForma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0" fontId="4" fillId="0" borderId="0" xfId="0" applyFont="1"/>
    <xf numFmtId="4" fontId="4" fillId="0" borderId="0" xfId="38" applyNumberFormat="1" applyFont="1" applyFill="1" applyAlignment="1">
      <alignment vertical="center"/>
    </xf>
    <xf numFmtId="4" fontId="40" fillId="0" borderId="0" xfId="0" applyNumberFormat="1" applyFont="1" applyFill="1" applyAlignment="1">
      <alignment horizontal="center" vertical="center"/>
    </xf>
    <xf numFmtId="1" fontId="41" fillId="0" borderId="0" xfId="88" applyNumberFormat="1" applyFont="1" applyFill="1" applyAlignment="1">
      <alignment horizontal="center" vertical="center" wrapText="1"/>
    </xf>
    <xf numFmtId="0" fontId="40" fillId="0" borderId="0" xfId="85" applyFont="1" applyFill="1" applyAlignment="1">
      <alignment horizontal="center" vertical="center" wrapText="1"/>
    </xf>
    <xf numFmtId="0" fontId="4" fillId="0" borderId="13" xfId="86" applyFont="1" applyFill="1" applyBorder="1" applyAlignment="1">
      <alignment horizontal="center" vertical="center" wrapText="1"/>
    </xf>
    <xf numFmtId="0" fontId="4" fillId="0" borderId="28" xfId="86" applyFont="1" applyFill="1" applyBorder="1" applyAlignment="1">
      <alignment horizontal="center" vertical="center" wrapText="1"/>
    </xf>
    <xf numFmtId="0" fontId="4" fillId="0" borderId="10" xfId="86" applyFont="1" applyFill="1" applyBorder="1" applyAlignment="1">
      <alignment horizontal="center" vertical="center" wrapText="1"/>
    </xf>
    <xf numFmtId="1" fontId="5" fillId="0" borderId="22" xfId="65" applyNumberFormat="1" applyFont="1" applyFill="1" applyBorder="1" applyAlignment="1">
      <alignment horizontal="center" vertical="center" wrapText="1"/>
    </xf>
    <xf numFmtId="1" fontId="5" fillId="0" borderId="16" xfId="65" applyNumberFormat="1" applyFont="1" applyFill="1" applyBorder="1" applyAlignment="1">
      <alignment horizontal="center" vertical="center" wrapText="1"/>
    </xf>
    <xf numFmtId="4" fontId="4" fillId="0" borderId="14" xfId="85" applyNumberFormat="1" applyFont="1" applyFill="1" applyBorder="1" applyAlignment="1">
      <alignment horizontal="center" vertical="center" wrapText="1"/>
    </xf>
    <xf numFmtId="0" fontId="5" fillId="0" borderId="11" xfId="65" applyFont="1" applyFill="1" applyBorder="1" applyAlignment="1">
      <alignment horizontal="center" vertical="center" wrapText="1"/>
    </xf>
    <xf numFmtId="1" fontId="5" fillId="0" borderId="26" xfId="65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/>
    </xf>
    <xf numFmtId="1" fontId="4" fillId="0" borderId="29" xfId="65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4" fontId="0" fillId="0" borderId="0" xfId="0" applyNumberFormat="1" applyAlignment="1">
      <alignment horizontal="center"/>
    </xf>
    <xf numFmtId="4" fontId="41" fillId="0" borderId="0" xfId="88" applyNumberFormat="1" applyFont="1" applyFill="1" applyAlignment="1">
      <alignment horizontal="center" vertical="center" wrapText="1"/>
    </xf>
    <xf numFmtId="0" fontId="4" fillId="0" borderId="30" xfId="86" applyFont="1" applyFill="1" applyBorder="1" applyAlignment="1">
      <alignment horizontal="center" vertical="center" wrapText="1"/>
    </xf>
    <xf numFmtId="0" fontId="4" fillId="0" borderId="31" xfId="86" applyFont="1" applyFill="1" applyBorder="1" applyAlignment="1">
      <alignment horizontal="center" vertical="center" wrapText="1"/>
    </xf>
    <xf numFmtId="4" fontId="4" fillId="0" borderId="14" xfId="0" applyNumberFormat="1" applyFont="1" applyFill="1" applyBorder="1" applyAlignment="1">
      <alignment horizontal="center" vertical="center" wrapText="1"/>
    </xf>
    <xf numFmtId="0" fontId="0" fillId="0" borderId="0" xfId="0" applyFont="1" applyFill="1" applyBorder="1" applyAlignment="1"/>
    <xf numFmtId="0" fontId="4" fillId="0" borderId="0" xfId="0" applyFont="1" applyFill="1" applyBorder="1" applyAlignment="1"/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4" fillId="0" borderId="22" xfId="65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wrapText="1"/>
    </xf>
    <xf numFmtId="0" fontId="4" fillId="0" borderId="0" xfId="0" applyFont="1" applyFill="1" applyBorder="1" applyAlignment="1">
      <alignment horizontal="center" wrapText="1"/>
    </xf>
    <xf numFmtId="0" fontId="30" fillId="0" borderId="0" xfId="0" applyFont="1" applyFill="1" applyBorder="1" applyAlignment="1">
      <alignment horizontal="center" vertical="center" wrapText="1"/>
    </xf>
    <xf numFmtId="0" fontId="0" fillId="0" borderId="11" xfId="85" applyFont="1" applyFill="1" applyBorder="1" applyAlignment="1">
      <alignment horizontal="center" vertical="center" wrapText="1"/>
    </xf>
    <xf numFmtId="4" fontId="4" fillId="0" borderId="21" xfId="85" applyNumberFormat="1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/>
    </xf>
    <xf numFmtId="0" fontId="5" fillId="0" borderId="11" xfId="88" applyFont="1" applyFill="1" applyBorder="1" applyAlignment="1">
      <alignment horizontal="center" vertical="center" wrapText="1"/>
    </xf>
    <xf numFmtId="0" fontId="4" fillId="25" borderId="11" xfId="88" applyFont="1" applyFill="1" applyBorder="1" applyAlignment="1">
      <alignment horizontal="center" vertical="center" wrapText="1"/>
    </xf>
    <xf numFmtId="0" fontId="4" fillId="27" borderId="11" xfId="88" applyFont="1" applyFill="1" applyBorder="1" applyAlignment="1">
      <alignment horizontal="center" vertical="center" wrapText="1"/>
    </xf>
    <xf numFmtId="4" fontId="4" fillId="0" borderId="11" xfId="85" applyNumberFormat="1" applyFont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4" fontId="4" fillId="0" borderId="11" xfId="38" applyNumberFormat="1" applyFont="1" applyFill="1" applyBorder="1" applyAlignment="1">
      <alignment horizontal="center" vertical="center" wrapText="1"/>
    </xf>
    <xf numFmtId="4" fontId="4" fillId="0" borderId="11" xfId="65" applyNumberFormat="1" applyFont="1" applyFill="1" applyBorder="1" applyAlignment="1">
      <alignment horizontal="center" vertical="center"/>
    </xf>
    <xf numFmtId="1" fontId="4" fillId="0" borderId="11" xfId="65" applyNumberFormat="1" applyFont="1" applyFill="1" applyBorder="1" applyAlignment="1">
      <alignment horizontal="center" vertical="center" wrapText="1"/>
    </xf>
    <xf numFmtId="3" fontId="4" fillId="0" borderId="11" xfId="65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1" fontId="4" fillId="0" borderId="11" xfId="85" applyNumberFormat="1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center" vertical="center" wrapText="1"/>
    </xf>
    <xf numFmtId="3" fontId="5" fillId="0" borderId="11" xfId="91" applyNumberFormat="1" applyFont="1" applyFill="1" applyBorder="1" applyAlignment="1">
      <alignment horizontal="center" vertical="center" wrapText="1"/>
    </xf>
    <xf numFmtId="0" fontId="42" fillId="0" borderId="0" xfId="63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1" fontId="5" fillId="0" borderId="24" xfId="65" applyNumberFormat="1" applyFont="1" applyFill="1" applyBorder="1" applyAlignment="1">
      <alignment horizontal="center" vertical="center" wrapText="1"/>
    </xf>
    <xf numFmtId="4" fontId="40" fillId="0" borderId="0" xfId="63" applyNumberFormat="1" applyFont="1" applyFill="1" applyAlignment="1">
      <alignment horizontal="center" vertical="center"/>
    </xf>
    <xf numFmtId="0" fontId="0" fillId="0" borderId="0" xfId="0" applyFill="1"/>
    <xf numFmtId="4" fontId="4" fillId="0" borderId="0" xfId="0" applyNumberFormat="1" applyFont="1" applyFill="1" applyBorder="1" applyAlignment="1">
      <alignment horizontal="center" vertical="center" wrapText="1"/>
    </xf>
    <xf numFmtId="4" fontId="5" fillId="0" borderId="19" xfId="65" applyNumberFormat="1" applyFont="1" applyFill="1" applyBorder="1" applyAlignment="1">
      <alignment horizontal="center" vertical="center"/>
    </xf>
    <xf numFmtId="4" fontId="0" fillId="0" borderId="0" xfId="0" applyNumberFormat="1" applyFont="1" applyFill="1" applyAlignment="1">
      <alignment horizontal="center"/>
    </xf>
    <xf numFmtId="4" fontId="42" fillId="0" borderId="0" xfId="63" applyNumberFormat="1" applyFont="1" applyFill="1" applyAlignment="1">
      <alignment horizontal="center" vertical="center"/>
    </xf>
    <xf numFmtId="1" fontId="4" fillId="0" borderId="26" xfId="65" applyNumberFormat="1" applyFont="1" applyFill="1" applyBorder="1" applyAlignment="1">
      <alignment horizontal="center" vertical="center" wrapText="1"/>
    </xf>
    <xf numFmtId="0" fontId="4" fillId="0" borderId="28" xfId="0" applyFont="1" applyFill="1" applyBorder="1" applyAlignment="1"/>
    <xf numFmtId="4" fontId="0" fillId="0" borderId="11" xfId="0" applyNumberFormat="1" applyFont="1" applyFill="1" applyBorder="1" applyAlignment="1"/>
    <xf numFmtId="4" fontId="0" fillId="28" borderId="11" xfId="0" applyNumberFormat="1" applyFont="1" applyFill="1" applyBorder="1" applyAlignment="1">
      <alignment horizontal="left" vertical="center" wrapText="1"/>
    </xf>
    <xf numFmtId="4" fontId="5" fillId="0" borderId="15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4" fontId="5" fillId="0" borderId="15" xfId="65" applyNumberFormat="1" applyFont="1" applyFill="1" applyBorder="1" applyAlignment="1">
      <alignment horizontal="center" vertical="center"/>
    </xf>
    <xf numFmtId="4" fontId="4" fillId="0" borderId="10" xfId="65" applyNumberFormat="1" applyFont="1" applyFill="1" applyBorder="1" applyAlignment="1">
      <alignment horizontal="center" vertical="center"/>
    </xf>
    <xf numFmtId="4" fontId="39" fillId="29" borderId="11" xfId="88" applyNumberFormat="1" applyFont="1" applyFill="1" applyBorder="1" applyAlignment="1">
      <alignment horizontal="center" vertical="center" wrapText="1"/>
    </xf>
    <xf numFmtId="4" fontId="4" fillId="29" borderId="11" xfId="88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65" applyFont="1" applyFill="1" applyAlignment="1">
      <alignment horizontal="center" vertical="center" wrapText="1"/>
    </xf>
    <xf numFmtId="4" fontId="5" fillId="0" borderId="0" xfId="90" applyNumberFormat="1" applyFont="1" applyFill="1" applyAlignment="1">
      <alignment horizontal="center"/>
    </xf>
    <xf numFmtId="0" fontId="4" fillId="0" borderId="0" xfId="0" applyFont="1" applyBorder="1"/>
    <xf numFmtId="0" fontId="5" fillId="0" borderId="0" xfId="0" applyFont="1" applyFill="1" applyBorder="1" applyAlignment="1">
      <alignment horizontal="center" vertical="center"/>
    </xf>
    <xf numFmtId="4" fontId="4" fillId="0" borderId="10" xfId="0" applyNumberFormat="1" applyFont="1" applyFill="1" applyBorder="1" applyAlignment="1">
      <alignment horizontal="center" wrapText="1"/>
    </xf>
    <xf numFmtId="4" fontId="4" fillId="0" borderId="14" xfId="0" applyNumberFormat="1" applyFont="1" applyFill="1" applyBorder="1" applyAlignment="1">
      <alignment horizontal="center" wrapText="1"/>
    </xf>
    <xf numFmtId="4" fontId="4" fillId="0" borderId="0" xfId="65" applyNumberFormat="1" applyFont="1" applyFill="1" applyBorder="1" applyAlignment="1">
      <alignment horizontal="center" vertical="center"/>
    </xf>
    <xf numFmtId="0" fontId="31" fillId="0" borderId="0" xfId="38" applyFont="1" applyFill="1" applyAlignment="1">
      <alignment horizontal="center" vertical="center"/>
    </xf>
    <xf numFmtId="4" fontId="5" fillId="0" borderId="0" xfId="0" applyNumberFormat="1" applyFont="1" applyFill="1" applyAlignment="1">
      <alignment horizontal="center" vertical="center" wrapText="1"/>
    </xf>
    <xf numFmtId="4" fontId="5" fillId="0" borderId="11" xfId="70" applyNumberFormat="1" applyFont="1" applyFill="1" applyBorder="1" applyAlignment="1">
      <alignment horizontal="left" vertical="center" wrapText="1"/>
    </xf>
    <xf numFmtId="4" fontId="5" fillId="0" borderId="11" xfId="65" applyNumberFormat="1" applyFont="1" applyFill="1" applyBorder="1" applyAlignment="1">
      <alignment horizontal="left" vertical="center" wrapText="1"/>
    </xf>
    <xf numFmtId="4" fontId="5" fillId="0" borderId="19" xfId="85" applyNumberFormat="1" applyFont="1" applyFill="1" applyBorder="1" applyAlignment="1">
      <alignment horizontal="center" vertical="center" wrapText="1"/>
    </xf>
    <xf numFmtId="4" fontId="0" fillId="0" borderId="15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0" fillId="0" borderId="30" xfId="0" applyFont="1" applyFill="1" applyBorder="1" applyAlignment="1">
      <alignment horizontal="center" vertical="center" wrapText="1"/>
    </xf>
    <xf numFmtId="4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wrapText="1"/>
    </xf>
    <xf numFmtId="4" fontId="4" fillId="0" borderId="0" xfId="90" applyNumberFormat="1" applyFont="1" applyFill="1"/>
    <xf numFmtId="4" fontId="4" fillId="0" borderId="18" xfId="0" applyNumberFormat="1" applyFont="1" applyFill="1" applyBorder="1" applyAlignment="1">
      <alignment horizontal="center"/>
    </xf>
    <xf numFmtId="0" fontId="0" fillId="0" borderId="32" xfId="0" applyFont="1" applyFill="1" applyBorder="1" applyAlignment="1">
      <alignment horizontal="center" vertical="center" wrapText="1"/>
    </xf>
    <xf numFmtId="4" fontId="0" fillId="0" borderId="27" xfId="0" applyNumberFormat="1" applyFont="1" applyFill="1" applyBorder="1" applyAlignment="1">
      <alignment horizontal="center" vertical="center" wrapText="1"/>
    </xf>
    <xf numFmtId="0" fontId="4" fillId="0" borderId="27" xfId="65" applyFont="1" applyFill="1" applyBorder="1" applyAlignment="1">
      <alignment horizontal="center" vertical="center" wrapText="1"/>
    </xf>
    <xf numFmtId="4" fontId="4" fillId="0" borderId="33" xfId="65" applyNumberFormat="1" applyFont="1" applyFill="1" applyBorder="1" applyAlignment="1">
      <alignment horizontal="center" vertical="center" wrapText="1"/>
    </xf>
    <xf numFmtId="0" fontId="4" fillId="0" borderId="13" xfId="65" applyFont="1" applyFill="1" applyBorder="1" applyAlignment="1">
      <alignment horizontal="center" vertical="center" wrapText="1"/>
    </xf>
    <xf numFmtId="0" fontId="4" fillId="0" borderId="28" xfId="65" applyFont="1" applyFill="1" applyBorder="1" applyAlignment="1">
      <alignment horizontal="center" vertical="center" wrapText="1"/>
    </xf>
    <xf numFmtId="0" fontId="0" fillId="0" borderId="31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4" fontId="5" fillId="0" borderId="11" xfId="91" applyNumberFormat="1" applyFont="1" applyFill="1" applyBorder="1" applyAlignment="1">
      <alignment vertical="center" wrapText="1"/>
    </xf>
    <xf numFmtId="4" fontId="4" fillId="0" borderId="12" xfId="65" applyNumberFormat="1" applyFont="1" applyFill="1" applyBorder="1" applyAlignment="1">
      <alignment horizontal="center" vertical="center" wrapText="1"/>
    </xf>
    <xf numFmtId="4" fontId="5" fillId="0" borderId="34" xfId="65" applyNumberFormat="1" applyFont="1" applyFill="1" applyBorder="1" applyAlignment="1">
      <alignment horizontal="center" vertical="center" wrapText="1"/>
    </xf>
    <xf numFmtId="1" fontId="5" fillId="0" borderId="35" xfId="65" applyNumberFormat="1" applyFont="1" applyFill="1" applyBorder="1" applyAlignment="1">
      <alignment horizontal="center" vertical="center" wrapText="1"/>
    </xf>
    <xf numFmtId="1" fontId="5" fillId="0" borderId="17" xfId="65" applyNumberFormat="1" applyFont="1" applyFill="1" applyBorder="1" applyAlignment="1">
      <alignment horizontal="center" vertical="center" wrapText="1"/>
    </xf>
    <xf numFmtId="0" fontId="0" fillId="0" borderId="0" xfId="65" applyFont="1" applyFill="1" applyBorder="1" applyAlignment="1">
      <alignment horizontal="center" vertical="center" wrapText="1"/>
    </xf>
    <xf numFmtId="0" fontId="39" fillId="0" borderId="0" xfId="65" applyFont="1" applyFill="1" applyAlignment="1">
      <alignment horizontal="center" vertical="center"/>
    </xf>
    <xf numFmtId="4" fontId="39" fillId="0" borderId="0" xfId="88" applyNumberFormat="1" applyFont="1" applyFill="1" applyBorder="1" applyAlignment="1">
      <alignment horizontal="left" vertical="center"/>
    </xf>
    <xf numFmtId="0" fontId="39" fillId="0" borderId="11" xfId="88" applyFont="1" applyFill="1" applyBorder="1" applyAlignment="1">
      <alignment horizontal="center" vertical="center" wrapText="1"/>
    </xf>
    <xf numFmtId="3" fontId="41" fillId="0" borderId="11" xfId="88" applyNumberFormat="1" applyFont="1" applyFill="1" applyBorder="1" applyAlignment="1">
      <alignment horizontal="left" vertical="center" wrapText="1"/>
    </xf>
    <xf numFmtId="0" fontId="39" fillId="25" borderId="11" xfId="88" applyFont="1" applyFill="1" applyBorder="1" applyAlignment="1">
      <alignment horizontal="left" vertical="center" wrapText="1"/>
    </xf>
    <xf numFmtId="0" fontId="39" fillId="27" borderId="11" xfId="88" applyFont="1" applyFill="1" applyBorder="1" applyAlignment="1">
      <alignment horizontal="left" vertical="center" wrapText="1"/>
    </xf>
    <xf numFmtId="3" fontId="39" fillId="25" borderId="11" xfId="88" applyNumberFormat="1" applyFont="1" applyFill="1" applyBorder="1" applyAlignment="1">
      <alignment horizontal="left" vertical="center" wrapText="1"/>
    </xf>
    <xf numFmtId="4" fontId="41" fillId="0" borderId="11" xfId="62" applyNumberFormat="1" applyFont="1" applyFill="1" applyBorder="1" applyAlignment="1">
      <alignment horizontal="left" vertical="center" wrapText="1"/>
    </xf>
    <xf numFmtId="4" fontId="39" fillId="25" borderId="11" xfId="62" applyNumberFormat="1" applyFont="1" applyFill="1" applyBorder="1" applyAlignment="1">
      <alignment horizontal="left" vertical="center" wrapText="1"/>
    </xf>
    <xf numFmtId="4" fontId="39" fillId="27" borderId="11" xfId="62" applyNumberFormat="1" applyFont="1" applyFill="1" applyBorder="1" applyAlignment="1">
      <alignment horizontal="left" vertical="center" wrapText="1"/>
    </xf>
    <xf numFmtId="0" fontId="41" fillId="0" borderId="0" xfId="38" applyFont="1" applyFill="1" applyAlignment="1">
      <alignment horizontal="left" vertical="center" wrapText="1"/>
    </xf>
    <xf numFmtId="0" fontId="39" fillId="0" borderId="0" xfId="86" applyFont="1" applyFill="1" applyAlignment="1">
      <alignment wrapText="1"/>
    </xf>
    <xf numFmtId="0" fontId="41" fillId="0" borderId="0" xfId="88" applyFont="1" applyFill="1" applyAlignment="1">
      <alignment horizontal="left" vertical="center" wrapText="1"/>
    </xf>
    <xf numFmtId="4" fontId="5" fillId="28" borderId="11" xfId="65" applyNumberFormat="1" applyFont="1" applyFill="1" applyBorder="1" applyAlignment="1">
      <alignment horizontal="center" vertical="center" wrapText="1"/>
    </xf>
    <xf numFmtId="11" fontId="4" fillId="0" borderId="11" xfId="85" applyNumberFormat="1" applyFont="1" applyFill="1" applyBorder="1" applyAlignment="1">
      <alignment horizontal="center" vertical="center" wrapText="1"/>
    </xf>
    <xf numFmtId="1" fontId="5" fillId="0" borderId="24" xfId="65" applyNumberFormat="1" applyFont="1" applyFill="1" applyBorder="1" applyAlignment="1">
      <alignment horizontal="center" wrapText="1"/>
    </xf>
    <xf numFmtId="4" fontId="5" fillId="0" borderId="34" xfId="65" applyNumberFormat="1" applyFont="1" applyFill="1" applyBorder="1" applyAlignment="1">
      <alignment horizontal="center" vertical="center"/>
    </xf>
    <xf numFmtId="4" fontId="5" fillId="0" borderId="20" xfId="65" applyNumberFormat="1" applyFont="1" applyFill="1" applyBorder="1" applyAlignment="1">
      <alignment horizontal="center" vertical="center"/>
    </xf>
    <xf numFmtId="4" fontId="27" fillId="0" borderId="36" xfId="65" applyNumberFormat="1" applyFont="1" applyFill="1" applyBorder="1" applyAlignment="1">
      <alignment horizontal="center" vertical="center" wrapText="1"/>
    </xf>
    <xf numFmtId="0" fontId="5" fillId="0" borderId="12" xfId="38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4" fillId="0" borderId="10" xfId="65" applyFont="1" applyFill="1" applyBorder="1" applyAlignment="1">
      <alignment horizontal="center" vertical="center" wrapText="1"/>
    </xf>
    <xf numFmtId="0" fontId="5" fillId="0" borderId="15" xfId="38" applyFont="1" applyFill="1" applyBorder="1" applyAlignment="1">
      <alignment horizontal="center" vertical="center" wrapText="1"/>
    </xf>
    <xf numFmtId="0" fontId="42" fillId="0" borderId="0" xfId="38" applyFont="1" applyFill="1" applyAlignment="1">
      <alignment vertical="center" wrapText="1"/>
    </xf>
    <xf numFmtId="4" fontId="4" fillId="0" borderId="0" xfId="63" applyNumberFormat="1" applyFont="1" applyFill="1" applyAlignment="1">
      <alignment horizontal="center" vertical="center"/>
    </xf>
    <xf numFmtId="0" fontId="4" fillId="0" borderId="29" xfId="65" applyFont="1" applyFill="1" applyBorder="1" applyAlignment="1">
      <alignment horizontal="center" vertical="center"/>
    </xf>
    <xf numFmtId="4" fontId="4" fillId="0" borderId="36" xfId="65" applyNumberFormat="1" applyFont="1" applyFill="1" applyBorder="1" applyAlignment="1">
      <alignment horizontal="center" vertical="center"/>
    </xf>
    <xf numFmtId="4" fontId="4" fillId="0" borderId="0" xfId="0" applyNumberFormat="1" applyFont="1"/>
    <xf numFmtId="4" fontId="4" fillId="30" borderId="11" xfId="85" applyNumberFormat="1" applyFont="1" applyFill="1" applyBorder="1" applyAlignment="1">
      <alignment horizontal="center" vertical="center" wrapText="1"/>
    </xf>
    <xf numFmtId="3" fontId="4" fillId="0" borderId="11" xfId="91" applyNumberFormat="1" applyFont="1" applyFill="1" applyBorder="1" applyAlignment="1">
      <alignment horizontal="center" vertical="center" wrapText="1"/>
    </xf>
    <xf numFmtId="4" fontId="5" fillId="0" borderId="11" xfId="83" applyNumberFormat="1" applyFont="1" applyFill="1" applyBorder="1" applyAlignment="1">
      <alignment horizontal="center" vertical="center" wrapText="1"/>
    </xf>
    <xf numFmtId="4" fontId="5" fillId="0" borderId="11" xfId="83" applyNumberFormat="1" applyFont="1" applyFill="1" applyBorder="1" applyAlignment="1">
      <alignment horizontal="center" vertical="center"/>
    </xf>
    <xf numFmtId="4" fontId="0" fillId="0" borderId="11" xfId="91" applyNumberFormat="1" applyFont="1" applyFill="1" applyBorder="1" applyAlignment="1">
      <alignment horizontal="center" vertical="center" wrapText="1"/>
    </xf>
    <xf numFmtId="4" fontId="4" fillId="0" borderId="11" xfId="83" applyNumberFormat="1" applyFont="1" applyFill="1" applyBorder="1" applyAlignment="1">
      <alignment horizontal="center" vertical="center" wrapText="1"/>
    </xf>
    <xf numFmtId="4" fontId="4" fillId="0" borderId="11" xfId="83" applyNumberFormat="1" applyFont="1" applyFill="1" applyBorder="1" applyAlignment="1">
      <alignment horizontal="center" vertical="center"/>
    </xf>
    <xf numFmtId="0" fontId="41" fillId="0" borderId="11" xfId="0" applyFont="1" applyFill="1" applyBorder="1" applyAlignment="1">
      <alignment horizontal="center" wrapText="1"/>
    </xf>
    <xf numFmtId="4" fontId="5" fillId="0" borderId="11" xfId="38" applyNumberFormat="1" applyFont="1" applyFill="1" applyBorder="1" applyAlignment="1">
      <alignment horizontal="left" vertical="center" wrapText="1"/>
    </xf>
    <xf numFmtId="1" fontId="5" fillId="0" borderId="11" xfId="85" applyNumberFormat="1" applyFont="1" applyFill="1" applyBorder="1" applyAlignment="1">
      <alignment horizontal="center" vertical="center" wrapText="1"/>
    </xf>
    <xf numFmtId="3" fontId="5" fillId="0" borderId="11" xfId="88" applyNumberFormat="1" applyFont="1" applyFill="1" applyBorder="1" applyAlignment="1">
      <alignment horizontal="center" vertical="center" wrapText="1"/>
    </xf>
    <xf numFmtId="4" fontId="5" fillId="0" borderId="11" xfId="82" applyNumberFormat="1" applyFont="1" applyFill="1" applyBorder="1" applyAlignment="1">
      <alignment horizontal="center" vertical="center"/>
    </xf>
    <xf numFmtId="4" fontId="5" fillId="0" borderId="11" xfId="64" applyNumberFormat="1" applyFont="1" applyFill="1" applyBorder="1" applyAlignment="1">
      <alignment horizontal="center" vertical="center"/>
    </xf>
    <xf numFmtId="0" fontId="4" fillId="0" borderId="32" xfId="65" applyFont="1" applyFill="1" applyBorder="1" applyAlignment="1">
      <alignment horizontal="center" vertical="center" wrapText="1"/>
    </xf>
    <xf numFmtId="4" fontId="0" fillId="0" borderId="11" xfId="0" applyNumberFormat="1" applyBorder="1" applyAlignment="1">
      <alignment horizontal="center"/>
    </xf>
    <xf numFmtId="4" fontId="4" fillId="0" borderId="21" xfId="0" applyNumberFormat="1" applyFont="1" applyFill="1" applyBorder="1" applyAlignment="1">
      <alignment horizontal="center" vertical="center" wrapText="1"/>
    </xf>
    <xf numFmtId="0" fontId="5" fillId="0" borderId="11" xfId="91" applyNumberFormat="1" applyFont="1" applyFill="1" applyBorder="1" applyAlignment="1">
      <alignment horizontal="center" vertical="center" wrapText="1"/>
    </xf>
    <xf numFmtId="4" fontId="5" fillId="0" borderId="12" xfId="0" applyNumberFormat="1" applyFont="1" applyFill="1" applyBorder="1" applyAlignment="1">
      <alignment horizontal="center" vertical="center" wrapText="1"/>
    </xf>
    <xf numFmtId="4" fontId="4" fillId="0" borderId="37" xfId="65" applyNumberFormat="1" applyFont="1" applyFill="1" applyBorder="1" applyAlignment="1">
      <alignment horizontal="center" vertical="center" wrapText="1"/>
    </xf>
    <xf numFmtId="4" fontId="4" fillId="0" borderId="37" xfId="65" applyNumberFormat="1" applyFont="1" applyFill="1" applyBorder="1" applyAlignment="1">
      <alignment horizontal="center" vertical="center"/>
    </xf>
    <xf numFmtId="4" fontId="4" fillId="0" borderId="27" xfId="65" applyNumberFormat="1" applyFont="1" applyFill="1" applyBorder="1" applyAlignment="1">
      <alignment horizontal="center" vertical="center"/>
    </xf>
    <xf numFmtId="4" fontId="5" fillId="0" borderId="38" xfId="38" applyNumberFormat="1" applyFont="1" applyFill="1" applyBorder="1" applyAlignment="1">
      <alignment horizontal="center" vertical="center" wrapText="1"/>
    </xf>
    <xf numFmtId="4" fontId="5" fillId="0" borderId="38" xfId="65" applyNumberFormat="1" applyFont="1" applyFill="1" applyBorder="1" applyAlignment="1">
      <alignment horizontal="center" vertical="center"/>
    </xf>
    <xf numFmtId="4" fontId="5" fillId="0" borderId="12" xfId="65" applyNumberFormat="1" applyFont="1" applyFill="1" applyBorder="1" applyAlignment="1">
      <alignment horizontal="center" vertical="center"/>
    </xf>
    <xf numFmtId="0" fontId="4" fillId="0" borderId="39" xfId="65" applyFont="1" applyFill="1" applyBorder="1" applyAlignment="1">
      <alignment horizontal="center" vertical="center" wrapText="1"/>
    </xf>
    <xf numFmtId="0" fontId="4" fillId="0" borderId="40" xfId="65" applyFont="1" applyFill="1" applyBorder="1" applyAlignment="1">
      <alignment horizontal="center" vertical="center" wrapText="1"/>
    </xf>
    <xf numFmtId="4" fontId="27" fillId="0" borderId="41" xfId="65" applyNumberFormat="1" applyFont="1" applyFill="1" applyBorder="1" applyAlignment="1">
      <alignment horizontal="center" vertical="center" wrapText="1"/>
    </xf>
    <xf numFmtId="4" fontId="42" fillId="0" borderId="0" xfId="65" applyNumberFormat="1" applyFont="1" applyFill="1" applyAlignment="1">
      <alignment horizontal="center" vertical="center"/>
    </xf>
    <xf numFmtId="4" fontId="5" fillId="0" borderId="27" xfId="65" applyNumberFormat="1" applyFont="1" applyFill="1" applyBorder="1" applyAlignment="1">
      <alignment horizontal="center" vertical="center"/>
    </xf>
    <xf numFmtId="4" fontId="5" fillId="0" borderId="37" xfId="65" applyNumberFormat="1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 wrapText="1"/>
    </xf>
    <xf numFmtId="0" fontId="4" fillId="0" borderId="14" xfId="65" applyFont="1" applyFill="1" applyBorder="1" applyAlignment="1">
      <alignment horizontal="center" vertical="center" wrapText="1"/>
    </xf>
    <xf numFmtId="0" fontId="4" fillId="0" borderId="14" xfId="65" applyFont="1" applyFill="1" applyBorder="1" applyAlignment="1">
      <alignment horizontal="center" vertical="center"/>
    </xf>
    <xf numFmtId="0" fontId="5" fillId="0" borderId="12" xfId="38" applyFont="1" applyFill="1" applyBorder="1" applyAlignment="1">
      <alignment horizontal="left" vertical="center" wrapText="1"/>
    </xf>
    <xf numFmtId="4" fontId="41" fillId="0" borderId="11" xfId="70" applyNumberFormat="1" applyFont="1" applyFill="1" applyBorder="1" applyAlignment="1">
      <alignment horizontal="left" vertical="center" wrapText="1"/>
    </xf>
    <xf numFmtId="1" fontId="4" fillId="0" borderId="28" xfId="65" applyNumberFormat="1" applyFont="1" applyFill="1" applyBorder="1" applyAlignment="1">
      <alignment horizontal="center" vertical="center" wrapText="1"/>
    </xf>
    <xf numFmtId="1" fontId="5" fillId="0" borderId="31" xfId="65" applyNumberFormat="1" applyFont="1" applyFill="1" applyBorder="1" applyAlignment="1">
      <alignment horizontal="center" vertical="center" wrapText="1"/>
    </xf>
    <xf numFmtId="4" fontId="5" fillId="0" borderId="19" xfId="0" applyNumberFormat="1" applyFont="1" applyFill="1" applyBorder="1" applyAlignment="1">
      <alignment horizontal="center" vertical="center" wrapText="1"/>
    </xf>
    <xf numFmtId="4" fontId="5" fillId="0" borderId="20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" fontId="4" fillId="0" borderId="36" xfId="0" applyNumberFormat="1" applyFont="1" applyFill="1" applyBorder="1" applyAlignment="1">
      <alignment horizontal="center"/>
    </xf>
    <xf numFmtId="195" fontId="5" fillId="0" borderId="0" xfId="90" applyNumberFormat="1" applyFont="1" applyFill="1" applyAlignment="1">
      <alignment vertical="center"/>
    </xf>
    <xf numFmtId="1" fontId="4" fillId="0" borderId="11" xfId="38" applyNumberFormat="1" applyFont="1" applyFill="1" applyBorder="1" applyAlignment="1">
      <alignment horizontal="center" vertical="center" wrapText="1"/>
    </xf>
    <xf numFmtId="1" fontId="5" fillId="0" borderId="11" xfId="82" applyNumberFormat="1" applyFont="1" applyFill="1" applyBorder="1" applyAlignment="1">
      <alignment horizontal="center" vertical="center"/>
    </xf>
    <xf numFmtId="49" fontId="0" fillId="0" borderId="23" xfId="0" applyNumberFormat="1" applyFill="1" applyBorder="1" applyAlignment="1">
      <alignment horizontal="center" vertical="center" wrapText="1"/>
    </xf>
    <xf numFmtId="1" fontId="5" fillId="0" borderId="23" xfId="65" applyNumberFormat="1" applyFont="1" applyFill="1" applyBorder="1" applyAlignment="1">
      <alignment horizontal="center" vertical="center" wrapText="1"/>
    </xf>
    <xf numFmtId="2" fontId="4" fillId="0" borderId="29" xfId="65" applyNumberFormat="1" applyFont="1" applyFill="1" applyBorder="1" applyAlignment="1">
      <alignment horizontal="center" vertical="center" wrapText="1"/>
    </xf>
    <xf numFmtId="49" fontId="4" fillId="0" borderId="29" xfId="65" applyNumberFormat="1" applyFont="1" applyFill="1" applyBorder="1" applyAlignment="1">
      <alignment horizontal="center" vertical="center" wrapText="1"/>
    </xf>
    <xf numFmtId="49" fontId="4" fillId="0" borderId="23" xfId="65" applyNumberFormat="1" applyFont="1" applyFill="1" applyBorder="1" applyAlignment="1">
      <alignment horizontal="center" vertical="center" wrapText="1"/>
    </xf>
    <xf numFmtId="0" fontId="4" fillId="28" borderId="21" xfId="65" applyFont="1" applyFill="1" applyBorder="1" applyAlignment="1">
      <alignment horizontal="center" vertical="center" wrapText="1"/>
    </xf>
    <xf numFmtId="4" fontId="4" fillId="30" borderId="14" xfId="65" applyNumberFormat="1" applyFont="1" applyFill="1" applyBorder="1" applyAlignment="1">
      <alignment horizontal="center" vertical="center"/>
    </xf>
    <xf numFmtId="0" fontId="4" fillId="0" borderId="42" xfId="65" applyFont="1" applyFill="1" applyBorder="1" applyAlignment="1">
      <alignment horizontal="center" vertical="center" wrapText="1"/>
    </xf>
    <xf numFmtId="0" fontId="4" fillId="0" borderId="33" xfId="85" applyFont="1" applyFill="1" applyBorder="1" applyAlignment="1">
      <alignment horizontal="center" vertical="center" wrapText="1"/>
    </xf>
    <xf numFmtId="4" fontId="4" fillId="0" borderId="0" xfId="64" applyNumberFormat="1" applyFont="1" applyFill="1" applyAlignment="1">
      <alignment horizontal="center" vertical="center"/>
    </xf>
    <xf numFmtId="4" fontId="0" fillId="0" borderId="11" xfId="0" applyNumberFormat="1" applyBorder="1"/>
    <xf numFmtId="4" fontId="42" fillId="0" borderId="0" xfId="65" applyNumberFormat="1" applyFont="1" applyFill="1" applyBorder="1" applyAlignment="1">
      <alignment horizontal="center" vertical="center"/>
    </xf>
    <xf numFmtId="0" fontId="39" fillId="0" borderId="33" xfId="85" applyFont="1" applyFill="1" applyBorder="1" applyAlignment="1">
      <alignment horizontal="center" vertical="center" wrapText="1"/>
    </xf>
    <xf numFmtId="4" fontId="41" fillId="0" borderId="12" xfId="70" applyNumberFormat="1" applyFont="1" applyFill="1" applyBorder="1" applyAlignment="1">
      <alignment horizontal="center" vertical="center" wrapText="1"/>
    </xf>
    <xf numFmtId="4" fontId="41" fillId="0" borderId="11" xfId="70" applyNumberFormat="1" applyFont="1" applyFill="1" applyBorder="1" applyAlignment="1">
      <alignment horizontal="center" vertical="center" wrapText="1"/>
    </xf>
    <xf numFmtId="0" fontId="41" fillId="0" borderId="27" xfId="0" applyFont="1" applyFill="1" applyBorder="1" applyAlignment="1">
      <alignment horizontal="center" wrapText="1"/>
    </xf>
    <xf numFmtId="0" fontId="39" fillId="0" borderId="10" xfId="85" applyFont="1" applyFill="1" applyBorder="1" applyAlignment="1">
      <alignment horizontal="center" vertical="center" wrapText="1"/>
    </xf>
    <xf numFmtId="0" fontId="41" fillId="0" borderId="11" xfId="85" applyFont="1" applyFill="1" applyBorder="1" applyAlignment="1">
      <alignment horizontal="center" vertical="center" wrapText="1"/>
    </xf>
    <xf numFmtId="0" fontId="41" fillId="0" borderId="12" xfId="85" applyFont="1" applyFill="1" applyBorder="1" applyAlignment="1">
      <alignment horizontal="center" vertical="center" wrapText="1"/>
    </xf>
    <xf numFmtId="4" fontId="41" fillId="0" borderId="15" xfId="70" applyNumberFormat="1" applyFont="1" applyFill="1" applyBorder="1" applyAlignment="1">
      <alignment horizontal="center" vertical="center" wrapText="1"/>
    </xf>
    <xf numFmtId="0" fontId="39" fillId="0" borderId="41" xfId="85" applyFont="1" applyFill="1" applyBorder="1" applyAlignment="1">
      <alignment horizontal="center" vertical="center" wrapText="1"/>
    </xf>
    <xf numFmtId="2" fontId="4" fillId="0" borderId="35" xfId="65" applyNumberFormat="1" applyFont="1" applyFill="1" applyBorder="1" applyAlignment="1">
      <alignment horizontal="center" vertical="center" wrapText="1"/>
    </xf>
    <xf numFmtId="0" fontId="4" fillId="0" borderId="16" xfId="65" applyFont="1" applyFill="1" applyBorder="1" applyAlignment="1">
      <alignment horizontal="center" vertical="center"/>
    </xf>
    <xf numFmtId="0" fontId="4" fillId="28" borderId="0" xfId="0" applyFont="1" applyFill="1" applyBorder="1" applyAlignment="1">
      <alignment horizontal="center" vertical="center" wrapText="1"/>
    </xf>
    <xf numFmtId="0" fontId="4" fillId="28" borderId="0" xfId="0" applyFont="1" applyFill="1" applyAlignment="1"/>
    <xf numFmtId="4" fontId="4" fillId="0" borderId="41" xfId="65" applyNumberFormat="1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0" xfId="64" applyFont="1" applyFill="1" applyAlignment="1">
      <alignment horizontal="center" vertical="center"/>
    </xf>
    <xf numFmtId="0" fontId="4" fillId="0" borderId="13" xfId="0" applyFont="1" applyFill="1" applyBorder="1" applyAlignment="1">
      <alignment horizontal="center" wrapText="1"/>
    </xf>
    <xf numFmtId="1" fontId="5" fillId="0" borderId="32" xfId="65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wrapText="1"/>
    </xf>
    <xf numFmtId="0" fontId="4" fillId="0" borderId="28" xfId="0" applyFont="1" applyFill="1" applyBorder="1" applyAlignment="1">
      <alignment wrapText="1"/>
    </xf>
    <xf numFmtId="4" fontId="0" fillId="28" borderId="20" xfId="0" applyNumberFormat="1" applyFont="1" applyFill="1" applyBorder="1" applyAlignment="1">
      <alignment horizontal="center"/>
    </xf>
    <xf numFmtId="49" fontId="4" fillId="0" borderId="35" xfId="65" applyNumberFormat="1" applyFont="1" applyFill="1" applyBorder="1" applyAlignment="1">
      <alignment horizontal="center" vertical="center" wrapText="1"/>
    </xf>
    <xf numFmtId="4" fontId="0" fillId="0" borderId="11" xfId="0" applyNumberFormat="1" applyFont="1" applyFill="1" applyBorder="1" applyAlignment="1">
      <alignment horizontal="left" vertical="center" wrapText="1"/>
    </xf>
    <xf numFmtId="4" fontId="0" fillId="0" borderId="11" xfId="91" applyNumberFormat="1" applyFont="1" applyFill="1" applyBorder="1" applyAlignment="1">
      <alignment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4" fillId="0" borderId="27" xfId="86" applyFont="1" applyFill="1" applyBorder="1" applyAlignment="1">
      <alignment horizontal="center" vertical="center" wrapText="1"/>
    </xf>
    <xf numFmtId="0" fontId="4" fillId="0" borderId="40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4" fontId="5" fillId="28" borderId="11" xfId="86" applyNumberFormat="1" applyFont="1" applyFill="1" applyBorder="1" applyAlignment="1">
      <alignment horizontal="center" vertical="center" wrapText="1"/>
    </xf>
    <xf numFmtId="0" fontId="4" fillId="28" borderId="0" xfId="65" applyFont="1" applyFill="1" applyAlignment="1">
      <alignment horizontal="center" vertical="center"/>
    </xf>
    <xf numFmtId="0" fontId="5" fillId="28" borderId="0" xfId="38" applyFont="1" applyFill="1" applyAlignment="1">
      <alignment wrapText="1"/>
    </xf>
    <xf numFmtId="0" fontId="38" fillId="0" borderId="0" xfId="65" applyFont="1" applyFill="1" applyBorder="1" applyAlignment="1">
      <alignment horizontal="center" vertical="center"/>
    </xf>
    <xf numFmtId="0" fontId="38" fillId="0" borderId="0" xfId="65" applyFont="1" applyFill="1" applyBorder="1" applyAlignment="1">
      <alignment horizontal="center" vertical="center" wrapText="1"/>
    </xf>
    <xf numFmtId="0" fontId="38" fillId="0" borderId="0" xfId="65" applyFont="1" applyFill="1" applyAlignment="1">
      <alignment horizontal="left" vertical="center"/>
    </xf>
    <xf numFmtId="0" fontId="4" fillId="0" borderId="42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wrapText="1"/>
    </xf>
    <xf numFmtId="4" fontId="4" fillId="0" borderId="33" xfId="0" applyNumberFormat="1" applyFont="1" applyFill="1" applyBorder="1" applyAlignment="1">
      <alignment horizontal="center" vertical="center" wrapText="1"/>
    </xf>
    <xf numFmtId="0" fontId="4" fillId="28" borderId="42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2" fontId="4" fillId="0" borderId="42" xfId="0" applyNumberFormat="1" applyFont="1" applyFill="1" applyBorder="1" applyAlignment="1">
      <alignment horizontal="center" vertical="center" wrapText="1"/>
    </xf>
    <xf numFmtId="4" fontId="33" fillId="0" borderId="43" xfId="70" applyNumberFormat="1" applyFont="1" applyFill="1" applyBorder="1" applyAlignment="1">
      <alignment horizontal="center" vertical="center" wrapText="1"/>
    </xf>
    <xf numFmtId="4" fontId="39" fillId="0" borderId="10" xfId="65" applyNumberFormat="1" applyFont="1" applyFill="1" applyBorder="1" applyAlignment="1">
      <alignment horizontal="center" vertical="center" wrapText="1"/>
    </xf>
    <xf numFmtId="0" fontId="5" fillId="28" borderId="0" xfId="65" applyFont="1" applyFill="1" applyAlignment="1">
      <alignment horizontal="center" vertical="center"/>
    </xf>
    <xf numFmtId="0" fontId="4" fillId="28" borderId="0" xfId="65" applyFont="1" applyFill="1" applyAlignment="1">
      <alignment vertical="center"/>
    </xf>
    <xf numFmtId="49" fontId="4" fillId="28" borderId="42" xfId="65" applyNumberFormat="1" applyFont="1" applyFill="1" applyBorder="1" applyAlignment="1">
      <alignment horizontal="center" vertical="center" wrapText="1"/>
    </xf>
    <xf numFmtId="0" fontId="5" fillId="28" borderId="30" xfId="38" applyFont="1" applyFill="1" applyBorder="1" applyAlignment="1">
      <alignment horizontal="center" vertical="center" wrapText="1"/>
    </xf>
    <xf numFmtId="0" fontId="5" fillId="28" borderId="13" xfId="65" applyFont="1" applyFill="1" applyBorder="1" applyAlignment="1">
      <alignment horizontal="center" vertical="center" wrapText="1"/>
    </xf>
    <xf numFmtId="0" fontId="5" fillId="28" borderId="13" xfId="0" applyFont="1" applyFill="1" applyBorder="1" applyAlignment="1">
      <alignment horizontal="center" vertical="center" wrapText="1"/>
    </xf>
    <xf numFmtId="0" fontId="4" fillId="28" borderId="28" xfId="65" applyFont="1" applyFill="1" applyBorder="1" applyAlignment="1">
      <alignment horizontal="center" vertical="center" wrapText="1"/>
    </xf>
    <xf numFmtId="0" fontId="5" fillId="28" borderId="31" xfId="38" applyFont="1" applyFill="1" applyBorder="1" applyAlignment="1">
      <alignment horizontal="center" vertical="center" wrapText="1"/>
    </xf>
    <xf numFmtId="0" fontId="4" fillId="28" borderId="32" xfId="65" applyFont="1" applyFill="1" applyBorder="1" applyAlignment="1">
      <alignment horizontal="center" vertical="center" wrapText="1"/>
    </xf>
    <xf numFmtId="4" fontId="5" fillId="28" borderId="13" xfId="65" applyNumberFormat="1" applyFont="1" applyFill="1" applyBorder="1" applyAlignment="1">
      <alignment horizontal="center" vertical="center" wrapText="1"/>
    </xf>
    <xf numFmtId="4" fontId="4" fillId="28" borderId="28" xfId="65" applyNumberFormat="1" applyFont="1" applyFill="1" applyBorder="1" applyAlignment="1">
      <alignment horizontal="center" vertical="center" wrapText="1"/>
    </xf>
    <xf numFmtId="0" fontId="4" fillId="28" borderId="0" xfId="65" applyFont="1" applyFill="1" applyBorder="1" applyAlignment="1">
      <alignment horizontal="center" vertical="center" wrapText="1"/>
    </xf>
    <xf numFmtId="0" fontId="5" fillId="28" borderId="0" xfId="65" applyFont="1" applyFill="1" applyAlignment="1">
      <alignment horizontal="center" vertical="center" wrapText="1"/>
    </xf>
    <xf numFmtId="4" fontId="4" fillId="28" borderId="14" xfId="70" applyNumberFormat="1" applyFont="1" applyFill="1" applyBorder="1" applyAlignment="1">
      <alignment horizontal="center" vertical="center" wrapText="1"/>
    </xf>
    <xf numFmtId="4" fontId="4" fillId="28" borderId="21" xfId="0" applyNumberFormat="1" applyFont="1" applyFill="1" applyBorder="1" applyAlignment="1">
      <alignment horizontal="center"/>
    </xf>
    <xf numFmtId="4" fontId="5" fillId="28" borderId="11" xfId="70" applyNumberFormat="1" applyFont="1" applyFill="1" applyBorder="1" applyAlignment="1">
      <alignment horizontal="center" vertical="center" wrapText="1"/>
    </xf>
    <xf numFmtId="4" fontId="5" fillId="28" borderId="11" xfId="38" applyNumberFormat="1" applyFont="1" applyFill="1" applyBorder="1" applyAlignment="1">
      <alignment horizontal="left" vertical="center" wrapText="1"/>
    </xf>
    <xf numFmtId="0" fontId="4" fillId="28" borderId="0" xfId="82" applyFont="1" applyFill="1" applyAlignment="1">
      <alignment horizontal="center" vertical="center"/>
    </xf>
    <xf numFmtId="1" fontId="5" fillId="28" borderId="11" xfId="82" applyNumberFormat="1" applyFont="1" applyFill="1" applyBorder="1" applyAlignment="1">
      <alignment horizontal="center" vertical="center"/>
    </xf>
    <xf numFmtId="4" fontId="5" fillId="28" borderId="11" xfId="38" applyNumberFormat="1" applyFont="1" applyFill="1" applyBorder="1" applyAlignment="1">
      <alignment vertical="center" wrapText="1"/>
    </xf>
    <xf numFmtId="4" fontId="5" fillId="28" borderId="11" xfId="70" applyNumberFormat="1" applyFont="1" applyFill="1" applyBorder="1" applyAlignment="1">
      <alignment vertical="center" wrapText="1"/>
    </xf>
    <xf numFmtId="0" fontId="4" fillId="28" borderId="0" xfId="68" applyFont="1" applyFill="1" applyAlignment="1">
      <alignment horizontal="left"/>
    </xf>
    <xf numFmtId="0" fontId="4" fillId="28" borderId="0" xfId="65" applyFont="1" applyFill="1" applyAlignment="1">
      <alignment horizontal="center" vertical="center" wrapText="1"/>
    </xf>
    <xf numFmtId="4" fontId="5" fillId="28" borderId="11" xfId="91" applyNumberFormat="1" applyFont="1" applyFill="1" applyBorder="1" applyAlignment="1">
      <alignment vertical="center" wrapText="1"/>
    </xf>
    <xf numFmtId="4" fontId="4" fillId="0" borderId="0" xfId="91" applyNumberFormat="1" applyFont="1" applyFill="1" applyAlignment="1">
      <alignment horizontal="center"/>
    </xf>
    <xf numFmtId="4" fontId="4" fillId="0" borderId="11" xfId="82" applyNumberFormat="1" applyFont="1" applyFill="1" applyBorder="1" applyAlignment="1">
      <alignment horizontal="center" vertical="center"/>
    </xf>
    <xf numFmtId="4" fontId="5" fillId="0" borderId="0" xfId="64" applyNumberFormat="1" applyFont="1" applyFill="1" applyAlignment="1">
      <alignment horizontal="center" vertical="center"/>
    </xf>
    <xf numFmtId="0" fontId="5" fillId="0" borderId="11" xfId="91" applyFont="1" applyFill="1" applyBorder="1" applyAlignment="1">
      <alignment horizontal="center" vertical="center"/>
    </xf>
    <xf numFmtId="4" fontId="0" fillId="0" borderId="19" xfId="0" applyNumberFormat="1" applyBorder="1" applyAlignment="1">
      <alignment horizontal="center"/>
    </xf>
    <xf numFmtId="0" fontId="5" fillId="0" borderId="11" xfId="86" applyFont="1" applyFill="1" applyBorder="1" applyAlignment="1">
      <alignment horizontal="center" vertical="center" wrapText="1"/>
    </xf>
    <xf numFmtId="4" fontId="5" fillId="0" borderId="0" xfId="65" applyNumberFormat="1" applyFont="1" applyFill="1" applyBorder="1" applyAlignment="1">
      <alignment horizontal="center" vertical="center" wrapText="1"/>
    </xf>
    <xf numFmtId="4" fontId="4" fillId="0" borderId="11" xfId="82" applyNumberFormat="1" applyFont="1" applyFill="1" applyBorder="1" applyAlignment="1">
      <alignment horizontal="center" vertical="center" wrapText="1"/>
    </xf>
    <xf numFmtId="0" fontId="4" fillId="28" borderId="11" xfId="0" applyFont="1" applyFill="1" applyBorder="1" applyAlignment="1">
      <alignment horizontal="center" vertical="center" wrapText="1"/>
    </xf>
    <xf numFmtId="0" fontId="4" fillId="0" borderId="42" xfId="85" applyFont="1" applyFill="1" applyBorder="1" applyAlignment="1">
      <alignment horizontal="center" vertical="center" wrapText="1"/>
    </xf>
    <xf numFmtId="0" fontId="4" fillId="0" borderId="40" xfId="85" applyFont="1" applyFill="1" applyBorder="1" applyAlignment="1">
      <alignment horizontal="center" vertical="center" wrapText="1"/>
    </xf>
    <xf numFmtId="0" fontId="5" fillId="0" borderId="15" xfId="85" applyFont="1" applyFill="1" applyBorder="1" applyAlignment="1">
      <alignment horizontal="center" vertical="center" wrapText="1"/>
    </xf>
    <xf numFmtId="4" fontId="0" fillId="0" borderId="15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4" fontId="39" fillId="0" borderId="27" xfId="85" applyNumberFormat="1" applyFont="1" applyFill="1" applyBorder="1" applyAlignment="1">
      <alignment horizontal="center" vertical="center" wrapText="1"/>
    </xf>
    <xf numFmtId="4" fontId="0" fillId="0" borderId="12" xfId="0" applyNumberFormat="1" applyFont="1" applyBorder="1" applyAlignment="1">
      <alignment horizontal="center"/>
    </xf>
    <xf numFmtId="4" fontId="0" fillId="0" borderId="38" xfId="0" applyNumberFormat="1" applyBorder="1" applyAlignment="1">
      <alignment horizontal="center"/>
    </xf>
    <xf numFmtId="4" fontId="4" fillId="0" borderId="18" xfId="0" applyNumberFormat="1" applyFont="1" applyBorder="1" applyAlignment="1">
      <alignment horizontal="center"/>
    </xf>
    <xf numFmtId="4" fontId="0" fillId="0" borderId="20" xfId="0" applyNumberFormat="1" applyFont="1" applyFill="1" applyBorder="1" applyAlignment="1">
      <alignment horizontal="center"/>
    </xf>
    <xf numFmtId="4" fontId="4" fillId="0" borderId="20" xfId="0" applyNumberFormat="1" applyFont="1" applyFill="1" applyBorder="1" applyAlignment="1">
      <alignment horizontal="center"/>
    </xf>
    <xf numFmtId="4" fontId="4" fillId="0" borderId="14" xfId="65" applyNumberFormat="1" applyFont="1" applyFill="1" applyBorder="1" applyAlignment="1">
      <alignment horizontal="center" vertical="center"/>
    </xf>
    <xf numFmtId="4" fontId="4" fillId="0" borderId="21" xfId="0" applyNumberFormat="1" applyFont="1" applyFill="1" applyBorder="1" applyAlignment="1">
      <alignment horizontal="center"/>
    </xf>
    <xf numFmtId="4" fontId="4" fillId="0" borderId="14" xfId="0" applyNumberFormat="1" applyFont="1" applyFill="1" applyBorder="1" applyAlignment="1">
      <alignment horizontal="center"/>
    </xf>
    <xf numFmtId="0" fontId="4" fillId="0" borderId="23" xfId="86" applyFont="1" applyFill="1" applyBorder="1" applyAlignment="1">
      <alignment horizontal="center" vertical="center" wrapText="1"/>
    </xf>
    <xf numFmtId="0" fontId="4" fillId="0" borderId="40" xfId="86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0" fillId="0" borderId="11" xfId="0" applyFont="1" applyFill="1" applyBorder="1" applyAlignment="1">
      <alignment horizontal="left" vertical="center" wrapText="1"/>
    </xf>
    <xf numFmtId="4" fontId="4" fillId="0" borderId="21" xfId="65" applyNumberFormat="1" applyFont="1" applyFill="1" applyBorder="1" applyAlignment="1">
      <alignment horizontal="center" vertical="center"/>
    </xf>
    <xf numFmtId="0" fontId="0" fillId="0" borderId="11" xfId="0" applyFill="1" applyBorder="1" applyAlignment="1">
      <alignment horizontal="center" wrapText="1"/>
    </xf>
    <xf numFmtId="4" fontId="4" fillId="0" borderId="27" xfId="0" applyNumberFormat="1" applyFont="1" applyFill="1" applyBorder="1" applyAlignment="1">
      <alignment horizontal="center"/>
    </xf>
    <xf numFmtId="4" fontId="39" fillId="0" borderId="27" xfId="65" applyNumberFormat="1" applyFont="1" applyFill="1" applyBorder="1" applyAlignment="1">
      <alignment horizontal="center" vertical="center" wrapText="1"/>
    </xf>
    <xf numFmtId="0" fontId="41" fillId="0" borderId="0" xfId="65" applyFont="1" applyFill="1" applyAlignment="1">
      <alignment horizontal="center" vertical="center" wrapText="1"/>
    </xf>
    <xf numFmtId="0" fontId="39" fillId="0" borderId="0" xfId="68" applyFont="1" applyFill="1" applyAlignment="1">
      <alignment horizontal="center" vertical="center"/>
    </xf>
    <xf numFmtId="4" fontId="41" fillId="0" borderId="11" xfId="65" applyNumberFormat="1" applyFont="1" applyFill="1" applyBorder="1" applyAlignment="1">
      <alignment horizontal="center" vertical="center" wrapText="1"/>
    </xf>
    <xf numFmtId="4" fontId="39" fillId="0" borderId="27" xfId="68" applyNumberFormat="1" applyFont="1" applyFill="1" applyBorder="1" applyAlignment="1">
      <alignment horizontal="center" vertical="center" wrapText="1"/>
    </xf>
    <xf numFmtId="4" fontId="41" fillId="0" borderId="15" xfId="68" applyNumberFormat="1" applyFont="1" applyFill="1" applyBorder="1" applyAlignment="1">
      <alignment horizontal="center" wrapText="1"/>
    </xf>
    <xf numFmtId="4" fontId="41" fillId="0" borderId="27" xfId="70" applyNumberFormat="1" applyFont="1" applyFill="1" applyBorder="1" applyAlignment="1">
      <alignment horizontal="center" vertical="center" wrapText="1"/>
    </xf>
    <xf numFmtId="4" fontId="41" fillId="0" borderId="12" xfId="65" applyNumberFormat="1" applyFont="1" applyFill="1" applyBorder="1" applyAlignment="1">
      <alignment horizontal="center" vertical="center" wrapText="1"/>
    </xf>
    <xf numFmtId="4" fontId="41" fillId="0" borderId="27" xfId="65" applyNumberFormat="1" applyFont="1" applyFill="1" applyBorder="1" applyAlignment="1">
      <alignment horizontal="center" vertical="center" wrapText="1"/>
    </xf>
    <xf numFmtId="4" fontId="41" fillId="0" borderId="44" xfId="70" applyNumberFormat="1" applyFont="1" applyFill="1" applyBorder="1" applyAlignment="1">
      <alignment horizontal="center" vertical="center" wrapText="1"/>
    </xf>
    <xf numFmtId="4" fontId="41" fillId="0" borderId="45" xfId="70" applyNumberFormat="1" applyFont="1" applyFill="1" applyBorder="1" applyAlignment="1">
      <alignment horizontal="center" vertical="center" wrapText="1"/>
    </xf>
    <xf numFmtId="4" fontId="39" fillId="0" borderId="46" xfId="65" applyNumberFormat="1" applyFont="1" applyFill="1" applyBorder="1" applyAlignment="1">
      <alignment horizontal="center" vertical="center" wrapText="1"/>
    </xf>
    <xf numFmtId="0" fontId="41" fillId="0" borderId="0" xfId="63" applyFont="1" applyFill="1" applyAlignment="1">
      <alignment horizontal="center" vertical="center"/>
    </xf>
    <xf numFmtId="0" fontId="41" fillId="0" borderId="0" xfId="65" applyFont="1" applyFill="1" applyAlignment="1">
      <alignment horizontal="center" vertical="center"/>
    </xf>
    <xf numFmtId="4" fontId="5" fillId="0" borderId="11" xfId="71" applyNumberFormat="1" applyFont="1" applyFill="1" applyBorder="1" applyAlignment="1">
      <alignment horizontal="left" vertical="center" wrapText="1"/>
    </xf>
    <xf numFmtId="0" fontId="4" fillId="0" borderId="32" xfId="86" applyFont="1" applyFill="1" applyBorder="1" applyAlignment="1">
      <alignment horizontal="center" vertical="center" wrapText="1"/>
    </xf>
    <xf numFmtId="4" fontId="5" fillId="0" borderId="11" xfId="70" applyNumberFormat="1" applyFont="1" applyFill="1" applyBorder="1" applyAlignment="1">
      <alignment vertical="center" wrapText="1"/>
    </xf>
    <xf numFmtId="0" fontId="0" fillId="0" borderId="12" xfId="0" applyFill="1" applyBorder="1" applyAlignment="1">
      <alignment horizontal="left" vertical="center" wrapText="1"/>
    </xf>
    <xf numFmtId="0" fontId="0" fillId="0" borderId="11" xfId="0" applyFill="1" applyBorder="1" applyAlignment="1">
      <alignment horizontal="left" vertical="center" wrapText="1"/>
    </xf>
    <xf numFmtId="0" fontId="0" fillId="0" borderId="27" xfId="0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0" fillId="0" borderId="15" xfId="0" applyFill="1" applyBorder="1" applyAlignment="1">
      <alignment horizontal="left" vertical="center" wrapText="1"/>
    </xf>
    <xf numFmtId="0" fontId="5" fillId="0" borderId="11" xfId="38" applyFont="1" applyFill="1" applyBorder="1" applyAlignment="1">
      <alignment horizontal="left" vertical="center" wrapText="1"/>
    </xf>
    <xf numFmtId="49" fontId="4" fillId="0" borderId="10" xfId="0" applyNumberFormat="1" applyFont="1" applyFill="1" applyBorder="1" applyAlignment="1">
      <alignment horizontal="left" vertical="center" wrapText="1"/>
    </xf>
    <xf numFmtId="4" fontId="4" fillId="0" borderId="10" xfId="0" applyNumberFormat="1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41" fillId="0" borderId="11" xfId="0" applyFont="1" applyFill="1" applyBorder="1" applyAlignment="1">
      <alignment horizontal="left" wrapText="1"/>
    </xf>
    <xf numFmtId="0" fontId="4" fillId="0" borderId="27" xfId="0" applyFont="1" applyFill="1" applyBorder="1" applyAlignment="1">
      <alignment horizontal="left" vertical="center" wrapText="1"/>
    </xf>
    <xf numFmtId="0" fontId="0" fillId="0" borderId="27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>
      <alignment horizontal="left" wrapText="1"/>
    </xf>
    <xf numFmtId="0" fontId="0" fillId="0" borderId="27" xfId="0" applyFont="1" applyFill="1" applyBorder="1" applyAlignment="1">
      <alignment horizontal="left" wrapText="1"/>
    </xf>
    <xf numFmtId="0" fontId="0" fillId="0" borderId="10" xfId="0" applyFont="1" applyFill="1" applyBorder="1" applyAlignment="1">
      <alignment horizontal="left" vertical="center" wrapText="1"/>
    </xf>
    <xf numFmtId="0" fontId="4" fillId="0" borderId="0" xfId="90" applyFont="1" applyFill="1" applyAlignment="1">
      <alignment wrapText="1"/>
    </xf>
    <xf numFmtId="4" fontId="5" fillId="0" borderId="0" xfId="90" applyNumberFormat="1" applyFont="1" applyFill="1" applyAlignment="1">
      <alignment wrapText="1"/>
    </xf>
    <xf numFmtId="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4" fontId="4" fillId="0" borderId="47" xfId="65" applyNumberFormat="1" applyFont="1" applyFill="1" applyBorder="1" applyAlignment="1">
      <alignment horizontal="center" vertical="center"/>
    </xf>
    <xf numFmtId="4" fontId="0" fillId="0" borderId="27" xfId="0" applyNumberFormat="1" applyFont="1" applyFill="1" applyBorder="1" applyAlignment="1"/>
    <xf numFmtId="4" fontId="4" fillId="0" borderId="14" xfId="0" applyNumberFormat="1" applyFont="1" applyFill="1" applyBorder="1" applyAlignment="1"/>
    <xf numFmtId="4" fontId="0" fillId="0" borderId="15" xfId="0" applyNumberFormat="1" applyFont="1" applyFill="1" applyBorder="1" applyAlignment="1"/>
    <xf numFmtId="189" fontId="5" fillId="0" borderId="11" xfId="82" applyNumberFormat="1" applyFont="1" applyFill="1" applyBorder="1" applyAlignment="1">
      <alignment horizontal="center" vertical="center"/>
    </xf>
    <xf numFmtId="189" fontId="5" fillId="0" borderId="11" xfId="64" applyNumberFormat="1" applyFont="1" applyFill="1" applyBorder="1" applyAlignment="1">
      <alignment horizontal="center" vertical="center"/>
    </xf>
    <xf numFmtId="189" fontId="5" fillId="0" borderId="11" xfId="64" applyNumberFormat="1" applyFont="1" applyFill="1" applyBorder="1" applyAlignment="1">
      <alignment horizontal="center"/>
    </xf>
    <xf numFmtId="0" fontId="42" fillId="0" borderId="0" xfId="85" applyFont="1" applyAlignment="1">
      <alignment horizontal="center" vertical="center" wrapText="1"/>
    </xf>
    <xf numFmtId="4" fontId="42" fillId="0" borderId="0" xfId="85" applyNumberFormat="1" applyFont="1" applyAlignment="1">
      <alignment horizontal="center" vertical="center" wrapText="1"/>
    </xf>
    <xf numFmtId="4" fontId="5" fillId="0" borderId="11" xfId="65" applyNumberFormat="1" applyFont="1" applyFill="1" applyBorder="1" applyAlignment="1">
      <alignment horizontal="center" wrapText="1"/>
    </xf>
    <xf numFmtId="4" fontId="5" fillId="0" borderId="48" xfId="65" applyNumberFormat="1" applyFont="1" applyFill="1" applyBorder="1" applyAlignment="1">
      <alignment horizontal="center" vertical="center"/>
    </xf>
    <xf numFmtId="0" fontId="4" fillId="0" borderId="17" xfId="65" applyFont="1" applyFill="1" applyBorder="1" applyAlignment="1">
      <alignment horizontal="center" vertical="center"/>
    </xf>
    <xf numFmtId="4" fontId="4" fillId="0" borderId="49" xfId="65" applyNumberFormat="1" applyFont="1" applyFill="1" applyBorder="1" applyAlignment="1">
      <alignment horizontal="center" vertical="center"/>
    </xf>
    <xf numFmtId="4" fontId="5" fillId="0" borderId="15" xfId="65" applyNumberFormat="1" applyFont="1" applyFill="1" applyBorder="1" applyAlignment="1">
      <alignment horizontal="center" vertical="center" wrapText="1"/>
    </xf>
    <xf numFmtId="0" fontId="5" fillId="0" borderId="31" xfId="38" applyFont="1" applyFill="1" applyBorder="1" applyAlignment="1">
      <alignment horizontal="center" vertical="center" wrapText="1"/>
    </xf>
    <xf numFmtId="0" fontId="4" fillId="28" borderId="32" xfId="0" applyFont="1" applyFill="1" applyBorder="1" applyAlignment="1">
      <alignment horizontal="center" vertical="center" wrapText="1"/>
    </xf>
    <xf numFmtId="4" fontId="4" fillId="28" borderId="14" xfId="0" applyNumberFormat="1" applyFont="1" applyFill="1" applyBorder="1" applyAlignment="1">
      <alignment vertical="center"/>
    </xf>
    <xf numFmtId="4" fontId="4" fillId="0" borderId="10" xfId="0" applyNumberFormat="1" applyFont="1" applyFill="1" applyBorder="1" applyAlignment="1"/>
    <xf numFmtId="4" fontId="5" fillId="0" borderId="11" xfId="71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/>
    </xf>
    <xf numFmtId="0" fontId="41" fillId="0" borderId="11" xfId="88" applyFont="1" applyFill="1" applyBorder="1" applyAlignment="1">
      <alignment horizontal="left" vertical="center" wrapText="1"/>
    </xf>
    <xf numFmtId="4" fontId="5" fillId="0" borderId="0" xfId="65" applyNumberFormat="1" applyFont="1" applyFill="1" applyBorder="1" applyAlignment="1">
      <alignment horizontal="center" vertical="center"/>
    </xf>
    <xf numFmtId="222" fontId="5" fillId="0" borderId="0" xfId="65" applyNumberFormat="1" applyFont="1" applyFill="1" applyAlignment="1">
      <alignment horizontal="center" vertical="center"/>
    </xf>
    <xf numFmtId="222" fontId="5" fillId="0" borderId="0" xfId="0" applyNumberFormat="1" applyFont="1" applyFill="1" applyAlignment="1">
      <alignment horizontal="center" vertical="center" wrapText="1"/>
    </xf>
    <xf numFmtId="222" fontId="4" fillId="0" borderId="0" xfId="0" applyNumberFormat="1" applyFont="1" applyFill="1" applyAlignment="1">
      <alignment horizontal="center" vertical="center" wrapText="1"/>
    </xf>
    <xf numFmtId="222" fontId="5" fillId="26" borderId="0" xfId="0" applyNumberFormat="1" applyFont="1" applyFill="1" applyAlignment="1">
      <alignment horizontal="center" vertical="center" wrapText="1"/>
    </xf>
    <xf numFmtId="222" fontId="5" fillId="0" borderId="0" xfId="0" applyNumberFormat="1" applyFont="1" applyFill="1" applyBorder="1" applyAlignment="1">
      <alignment horizontal="center" vertical="center" wrapText="1"/>
    </xf>
    <xf numFmtId="222" fontId="4" fillId="0" borderId="0" xfId="0" applyNumberFormat="1" applyFont="1" applyFill="1" applyBorder="1" applyAlignment="1">
      <alignment horizontal="center" vertical="center" wrapText="1"/>
    </xf>
    <xf numFmtId="222" fontId="42" fillId="0" borderId="0" xfId="0" applyNumberFormat="1" applyFont="1" applyFill="1" applyBorder="1" applyAlignment="1">
      <alignment horizontal="center" vertical="center" wrapText="1"/>
    </xf>
    <xf numFmtId="222" fontId="5" fillId="0" borderId="0" xfId="86" applyNumberFormat="1" applyFont="1" applyFill="1" applyAlignment="1">
      <alignment wrapText="1"/>
    </xf>
    <xf numFmtId="222" fontId="5" fillId="0" borderId="0" xfId="38" applyNumberFormat="1" applyFont="1" applyFill="1" applyAlignment="1">
      <alignment horizontal="center" vertical="center" wrapText="1"/>
    </xf>
    <xf numFmtId="222" fontId="4" fillId="0" borderId="0" xfId="91" applyNumberFormat="1" applyFont="1" applyFill="1" applyAlignment="1">
      <alignment horizontal="center" vertical="center"/>
    </xf>
    <xf numFmtId="222" fontId="5" fillId="0" borderId="0" xfId="88" applyNumberFormat="1" applyFont="1" applyFill="1" applyAlignment="1">
      <alignment horizontal="center" vertical="center" wrapText="1"/>
    </xf>
    <xf numFmtId="222" fontId="5" fillId="0" borderId="0" xfId="85" applyNumberFormat="1" applyFont="1" applyFill="1" applyAlignment="1">
      <alignment horizontal="center" vertical="center" wrapText="1"/>
    </xf>
    <xf numFmtId="222" fontId="4" fillId="0" borderId="0" xfId="86" applyNumberFormat="1" applyFont="1" applyFill="1" applyAlignment="1">
      <alignment wrapText="1"/>
    </xf>
    <xf numFmtId="222" fontId="5" fillId="0" borderId="0" xfId="65" applyNumberFormat="1" applyFont="1" applyFill="1" applyAlignment="1">
      <alignment horizontal="center" vertical="center" wrapText="1"/>
    </xf>
    <xf numFmtId="4" fontId="4" fillId="0" borderId="36" xfId="0" applyNumberFormat="1" applyFont="1" applyFill="1" applyBorder="1" applyAlignment="1"/>
    <xf numFmtId="0" fontId="4" fillId="0" borderId="39" xfId="86" applyFont="1" applyFill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40" fillId="0" borderId="0" xfId="0" applyFont="1"/>
    <xf numFmtId="4" fontId="4" fillId="0" borderId="37" xfId="0" applyNumberFormat="1" applyFont="1" applyFill="1" applyBorder="1" applyAlignment="1">
      <alignment horizontal="center"/>
    </xf>
    <xf numFmtId="4" fontId="5" fillId="0" borderId="27" xfId="65" applyNumberFormat="1" applyFont="1" applyFill="1" applyBorder="1" applyAlignment="1">
      <alignment horizontal="left" vertical="center" wrapText="1"/>
    </xf>
    <xf numFmtId="4" fontId="4" fillId="0" borderId="47" xfId="0" applyNumberFormat="1" applyFont="1" applyFill="1" applyBorder="1" applyAlignment="1">
      <alignment horizontal="center"/>
    </xf>
    <xf numFmtId="0" fontId="0" fillId="0" borderId="14" xfId="0" applyFill="1" applyBorder="1" applyAlignment="1">
      <alignment horizontal="left" vertical="center" wrapText="1"/>
    </xf>
    <xf numFmtId="0" fontId="5" fillId="0" borderId="13" xfId="65" applyFont="1" applyFill="1" applyBorder="1" applyAlignment="1">
      <alignment horizontal="center" vertical="center" wrapText="1"/>
    </xf>
    <xf numFmtId="0" fontId="5" fillId="0" borderId="48" xfId="65" applyFont="1" applyFill="1" applyBorder="1" applyAlignment="1">
      <alignment horizontal="center" vertical="center"/>
    </xf>
    <xf numFmtId="0" fontId="42" fillId="0" borderId="0" xfId="64" applyFont="1" applyFill="1" applyAlignment="1">
      <alignment horizontal="center" vertical="center"/>
    </xf>
    <xf numFmtId="189" fontId="0" fillId="0" borderId="11" xfId="64" applyNumberFormat="1" applyFont="1" applyFill="1" applyBorder="1" applyAlignment="1">
      <alignment horizontal="center" vertical="center"/>
    </xf>
    <xf numFmtId="0" fontId="4" fillId="0" borderId="30" xfId="65" applyFont="1" applyFill="1" applyBorder="1" applyAlignment="1">
      <alignment horizontal="center" vertical="center" wrapText="1"/>
    </xf>
    <xf numFmtId="0" fontId="4" fillId="0" borderId="31" xfId="0" applyFont="1" applyFill="1" applyBorder="1" applyAlignment="1">
      <alignment horizontal="center" vertical="center" wrapText="1"/>
    </xf>
    <xf numFmtId="4" fontId="4" fillId="0" borderId="49" xfId="0" applyNumberFormat="1" applyFont="1" applyBorder="1" applyAlignment="1">
      <alignment horizontal="center"/>
    </xf>
    <xf numFmtId="4" fontId="4" fillId="0" borderId="50" xfId="0" applyNumberFormat="1" applyFont="1" applyFill="1" applyBorder="1" applyAlignment="1">
      <alignment horizontal="center"/>
    </xf>
    <xf numFmtId="4" fontId="0" fillId="0" borderId="51" xfId="0" applyNumberFormat="1" applyBorder="1" applyAlignment="1">
      <alignment horizontal="center"/>
    </xf>
    <xf numFmtId="4" fontId="0" fillId="0" borderId="48" xfId="0" applyNumberFormat="1" applyBorder="1" applyAlignment="1">
      <alignment horizontal="center"/>
    </xf>
    <xf numFmtId="4" fontId="4" fillId="0" borderId="33" xfId="0" applyNumberFormat="1" applyFont="1" applyFill="1" applyBorder="1" applyAlignment="1"/>
    <xf numFmtId="4" fontId="0" fillId="0" borderId="38" xfId="0" applyNumberFormat="1" applyFont="1" applyFill="1" applyBorder="1" applyAlignment="1">
      <alignment horizontal="center"/>
    </xf>
    <xf numFmtId="4" fontId="0" fillId="0" borderId="12" xfId="0" applyNumberFormat="1" applyFont="1" applyFill="1" applyBorder="1" applyAlignment="1"/>
    <xf numFmtId="4" fontId="4" fillId="0" borderId="49" xfId="0" applyNumberFormat="1" applyFont="1" applyFill="1" applyBorder="1" applyAlignment="1">
      <alignment horizontal="center"/>
    </xf>
    <xf numFmtId="4" fontId="41" fillId="0" borderId="15" xfId="68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4" fontId="4" fillId="0" borderId="0" xfId="0" applyNumberFormat="1" applyFont="1" applyFill="1"/>
    <xf numFmtId="4" fontId="0" fillId="0" borderId="49" xfId="0" applyNumberFormat="1" applyBorder="1" applyAlignment="1">
      <alignment horizontal="center"/>
    </xf>
    <xf numFmtId="1" fontId="4" fillId="0" borderId="42" xfId="65" applyNumberFormat="1" applyFont="1" applyFill="1" applyBorder="1" applyAlignment="1">
      <alignment horizontal="center" vertical="center" wrapText="1"/>
    </xf>
    <xf numFmtId="4" fontId="39" fillId="0" borderId="33" xfId="65" applyNumberFormat="1" applyFont="1" applyFill="1" applyBorder="1" applyAlignment="1">
      <alignment horizontal="center" vertical="center" wrapText="1"/>
    </xf>
    <xf numFmtId="4" fontId="5" fillId="0" borderId="38" xfId="65" applyNumberFormat="1" applyFont="1" applyFill="1" applyBorder="1" applyAlignment="1">
      <alignment horizontal="center" vertical="center" wrapText="1"/>
    </xf>
    <xf numFmtId="4" fontId="5" fillId="0" borderId="51" xfId="65" applyNumberFormat="1" applyFont="1" applyFill="1" applyBorder="1" applyAlignment="1">
      <alignment horizontal="center" vertical="center" wrapText="1"/>
    </xf>
    <xf numFmtId="4" fontId="5" fillId="0" borderId="48" xfId="65" applyNumberFormat="1" applyFont="1" applyFill="1" applyBorder="1" applyAlignment="1">
      <alignment horizontal="center" vertical="center" wrapText="1"/>
    </xf>
    <xf numFmtId="4" fontId="4" fillId="0" borderId="49" xfId="65" applyNumberFormat="1" applyFont="1" applyFill="1" applyBorder="1" applyAlignment="1">
      <alignment horizontal="center" vertical="center" wrapText="1"/>
    </xf>
    <xf numFmtId="4" fontId="33" fillId="0" borderId="23" xfId="70" applyNumberFormat="1" applyFont="1" applyFill="1" applyBorder="1" applyAlignment="1">
      <alignment horizontal="center" vertical="center" wrapText="1"/>
    </xf>
    <xf numFmtId="4" fontId="39" fillId="0" borderId="14" xfId="70" applyNumberFormat="1" applyFont="1" applyFill="1" applyBorder="1" applyAlignment="1">
      <alignment horizontal="center" vertical="center" wrapText="1"/>
    </xf>
    <xf numFmtId="4" fontId="4" fillId="0" borderId="47" xfId="65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left" vertical="center" wrapText="1"/>
    </xf>
    <xf numFmtId="4" fontId="4" fillId="0" borderId="37" xfId="0" applyNumberFormat="1" applyFont="1" applyFill="1" applyBorder="1" applyAlignment="1">
      <alignment horizontal="center" vertical="center" wrapText="1"/>
    </xf>
    <xf numFmtId="4" fontId="5" fillId="0" borderId="38" xfId="0" applyNumberFormat="1" applyFont="1" applyFill="1" applyBorder="1" applyAlignment="1">
      <alignment horizontal="center" vertical="center" wrapText="1"/>
    </xf>
    <xf numFmtId="4" fontId="5" fillId="0" borderId="51" xfId="0" applyNumberFormat="1" applyFont="1" applyFill="1" applyBorder="1" applyAlignment="1">
      <alignment horizontal="center" vertical="center" wrapText="1"/>
    </xf>
    <xf numFmtId="4" fontId="5" fillId="0" borderId="48" xfId="0" applyNumberFormat="1" applyFont="1" applyFill="1" applyBorder="1" applyAlignment="1">
      <alignment horizontal="center" vertical="center" wrapText="1"/>
    </xf>
    <xf numFmtId="4" fontId="4" fillId="0" borderId="49" xfId="0" applyNumberFormat="1" applyFont="1" applyFill="1" applyBorder="1" applyAlignment="1">
      <alignment horizontal="center" vertical="center" wrapText="1"/>
    </xf>
    <xf numFmtId="4" fontId="5" fillId="0" borderId="18" xfId="0" applyNumberFormat="1" applyFont="1" applyFill="1" applyBorder="1" applyAlignment="1">
      <alignment horizontal="center" vertical="center" wrapText="1"/>
    </xf>
    <xf numFmtId="4" fontId="5" fillId="0" borderId="49" xfId="0" applyNumberFormat="1" applyFont="1" applyFill="1" applyBorder="1" applyAlignment="1">
      <alignment horizontal="center" vertical="center" wrapText="1"/>
    </xf>
    <xf numFmtId="4" fontId="4" fillId="0" borderId="47" xfId="0" applyNumberFormat="1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wrapText="1"/>
    </xf>
    <xf numFmtId="0" fontId="0" fillId="0" borderId="12" xfId="0" applyFont="1" applyFill="1" applyBorder="1" applyAlignment="1">
      <alignment horizontal="center" wrapText="1"/>
    </xf>
    <xf numFmtId="4" fontId="0" fillId="0" borderId="27" xfId="0" applyNumberFormat="1" applyFill="1" applyBorder="1" applyAlignment="1">
      <alignment horizontal="center" vertical="center" wrapText="1"/>
    </xf>
    <xf numFmtId="4" fontId="0" fillId="0" borderId="51" xfId="0" applyNumberFormat="1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 wrapText="1"/>
    </xf>
    <xf numFmtId="0" fontId="4" fillId="0" borderId="23" xfId="0" applyFont="1" applyFill="1" applyBorder="1" applyAlignment="1">
      <alignment horizontal="center" wrapText="1"/>
    </xf>
    <xf numFmtId="0" fontId="33" fillId="28" borderId="14" xfId="0" applyFont="1" applyFill="1" applyBorder="1" applyAlignment="1">
      <alignment horizontal="center" vertical="center" wrapText="1"/>
    </xf>
    <xf numFmtId="4" fontId="26" fillId="0" borderId="11" xfId="38" applyNumberFormat="1" applyFont="1" applyFill="1" applyBorder="1" applyAlignment="1">
      <alignment horizontal="left" vertical="center" wrapText="1"/>
    </xf>
    <xf numFmtId="0" fontId="34" fillId="0" borderId="11" xfId="0" applyFont="1" applyFill="1" applyBorder="1" applyAlignment="1">
      <alignment horizontal="justify" vertical="center"/>
    </xf>
    <xf numFmtId="0" fontId="5" fillId="0" borderId="0" xfId="64" applyFont="1" applyFill="1" applyAlignment="1">
      <alignment vertical="center"/>
    </xf>
    <xf numFmtId="4" fontId="5" fillId="0" borderId="11" xfId="65" applyNumberFormat="1" applyFont="1" applyFill="1" applyBorder="1" applyAlignment="1">
      <alignment vertical="center" wrapText="1"/>
    </xf>
    <xf numFmtId="4" fontId="5" fillId="0" borderId="11" xfId="38" applyNumberFormat="1" applyFont="1" applyFill="1" applyBorder="1" applyAlignment="1">
      <alignment vertical="center" wrapText="1"/>
    </xf>
    <xf numFmtId="4" fontId="5" fillId="0" borderId="11" xfId="38" applyNumberFormat="1" applyFont="1" applyFill="1" applyBorder="1" applyAlignment="1">
      <alignment wrapText="1"/>
    </xf>
    <xf numFmtId="4" fontId="5" fillId="0" borderId="11" xfId="71" applyNumberFormat="1" applyFont="1" applyFill="1" applyBorder="1" applyAlignment="1">
      <alignment vertical="center" wrapText="1"/>
    </xf>
    <xf numFmtId="0" fontId="40" fillId="0" borderId="0" xfId="64" applyFont="1" applyFill="1" applyAlignment="1">
      <alignment horizontal="center" vertical="center"/>
    </xf>
    <xf numFmtId="4" fontId="5" fillId="0" borderId="52" xfId="65" applyNumberFormat="1" applyFont="1" applyFill="1" applyBorder="1" applyAlignment="1">
      <alignment horizontal="center" vertical="center" wrapText="1"/>
    </xf>
    <xf numFmtId="4" fontId="39" fillId="0" borderId="49" xfId="65" applyNumberFormat="1" applyFont="1" applyFill="1" applyBorder="1" applyAlignment="1">
      <alignment horizontal="center" vertical="center" wrapText="1"/>
    </xf>
    <xf numFmtId="4" fontId="4" fillId="0" borderId="53" xfId="65" applyNumberFormat="1" applyFont="1" applyFill="1" applyBorder="1" applyAlignment="1">
      <alignment horizontal="center" vertical="center" wrapText="1"/>
    </xf>
    <xf numFmtId="0" fontId="4" fillId="0" borderId="0" xfId="38" applyFont="1" applyFill="1" applyAlignment="1">
      <alignment horizontal="left" vertical="center" wrapText="1"/>
    </xf>
    <xf numFmtId="0" fontId="0" fillId="0" borderId="0" xfId="0" applyAlignment="1">
      <alignment horizontal="right"/>
    </xf>
    <xf numFmtId="0" fontId="4" fillId="0" borderId="12" xfId="0" applyFont="1" applyFill="1" applyBorder="1" applyAlignment="1">
      <alignment horizontal="center" vertical="center" wrapText="1"/>
    </xf>
    <xf numFmtId="0" fontId="4" fillId="28" borderId="51" xfId="0" applyFont="1" applyFill="1" applyBorder="1" applyAlignment="1">
      <alignment horizontal="center" vertical="center" wrapText="1"/>
    </xf>
    <xf numFmtId="1" fontId="4" fillId="0" borderId="11" xfId="84" applyNumberFormat="1" applyFont="1" applyFill="1" applyBorder="1" applyAlignment="1">
      <alignment horizontal="center" vertical="center" wrapText="1"/>
    </xf>
    <xf numFmtId="4" fontId="5" fillId="0" borderId="48" xfId="91" applyNumberFormat="1" applyFont="1" applyFill="1" applyBorder="1" applyAlignment="1">
      <alignment horizontal="center" vertical="center"/>
    </xf>
    <xf numFmtId="4" fontId="4" fillId="0" borderId="50" xfId="65" applyNumberFormat="1" applyFont="1" applyFill="1" applyBorder="1" applyAlignment="1">
      <alignment horizontal="center" vertical="center" wrapText="1"/>
    </xf>
    <xf numFmtId="4" fontId="5" fillId="0" borderId="10" xfId="65" applyNumberFormat="1" applyFont="1" applyFill="1" applyBorder="1" applyAlignment="1">
      <alignment horizontal="center" vertical="center" wrapText="1"/>
    </xf>
    <xf numFmtId="4" fontId="5" fillId="0" borderId="49" xfId="65" applyNumberFormat="1" applyFont="1" applyFill="1" applyBorder="1" applyAlignment="1">
      <alignment horizontal="center" vertical="center" wrapText="1"/>
    </xf>
    <xf numFmtId="0" fontId="4" fillId="0" borderId="0" xfId="91" applyFont="1" applyFill="1" applyAlignment="1">
      <alignment horizontal="right" vertical="center"/>
    </xf>
    <xf numFmtId="0" fontId="4" fillId="28" borderId="47" xfId="0" applyFont="1" applyFill="1" applyBorder="1" applyAlignment="1">
      <alignment horizontal="center" vertical="center" wrapText="1"/>
    </xf>
    <xf numFmtId="4" fontId="5" fillId="0" borderId="52" xfId="0" applyNumberFormat="1" applyFont="1" applyFill="1" applyBorder="1" applyAlignment="1">
      <alignment horizontal="center" vertical="center" wrapText="1"/>
    </xf>
    <xf numFmtId="4" fontId="4" fillId="0" borderId="53" xfId="0" applyNumberFormat="1" applyFont="1" applyFill="1" applyBorder="1" applyAlignment="1">
      <alignment horizontal="center" vertical="center" wrapText="1"/>
    </xf>
    <xf numFmtId="3" fontId="5" fillId="0" borderId="31" xfId="65" applyNumberFormat="1" applyFont="1" applyFill="1" applyBorder="1" applyAlignment="1">
      <alignment horizontal="center" vertical="center" wrapText="1"/>
    </xf>
    <xf numFmtId="4" fontId="5" fillId="0" borderId="52" xfId="65" applyNumberFormat="1" applyFont="1" applyFill="1" applyBorder="1" applyAlignment="1">
      <alignment horizontal="center" vertical="center"/>
    </xf>
    <xf numFmtId="3" fontId="5" fillId="0" borderId="13" xfId="65" applyNumberFormat="1" applyFont="1" applyFill="1" applyBorder="1" applyAlignment="1">
      <alignment horizontal="center" vertical="center" wrapText="1"/>
    </xf>
    <xf numFmtId="3" fontId="38" fillId="0" borderId="28" xfId="65" applyNumberFormat="1" applyFont="1" applyFill="1" applyBorder="1" applyAlignment="1">
      <alignment horizontal="center" vertical="center" wrapText="1"/>
    </xf>
    <xf numFmtId="3" fontId="5" fillId="0" borderId="30" xfId="65" applyNumberFormat="1" applyFont="1" applyFill="1" applyBorder="1" applyAlignment="1">
      <alignment horizontal="center" vertical="center" wrapText="1"/>
    </xf>
    <xf numFmtId="4" fontId="5" fillId="0" borderId="51" xfId="65" applyNumberFormat="1" applyFont="1" applyFill="1" applyBorder="1" applyAlignment="1">
      <alignment horizontal="center" vertical="center"/>
    </xf>
    <xf numFmtId="3" fontId="4" fillId="0" borderId="28" xfId="65" applyNumberFormat="1" applyFont="1" applyFill="1" applyBorder="1" applyAlignment="1">
      <alignment horizontal="center" vertical="center" wrapText="1"/>
    </xf>
    <xf numFmtId="4" fontId="4" fillId="0" borderId="48" xfId="65" applyNumberFormat="1" applyFont="1" applyFill="1" applyBorder="1" applyAlignment="1">
      <alignment horizontal="center" vertical="center"/>
    </xf>
    <xf numFmtId="1" fontId="5" fillId="0" borderId="11" xfId="65" applyNumberFormat="1" applyFont="1" applyFill="1" applyBorder="1" applyAlignment="1">
      <alignment horizontal="center" vertical="center" wrapText="1"/>
    </xf>
    <xf numFmtId="4" fontId="5" fillId="0" borderId="11" xfId="91" applyNumberFormat="1" applyFont="1" applyFill="1" applyBorder="1" applyAlignment="1">
      <alignment horizontal="left" vertical="center" wrapText="1"/>
    </xf>
    <xf numFmtId="49" fontId="4" fillId="0" borderId="14" xfId="65" applyNumberFormat="1" applyFont="1" applyFill="1" applyBorder="1" applyAlignment="1">
      <alignment horizontal="center" vertical="center" wrapText="1"/>
    </xf>
    <xf numFmtId="4" fontId="0" fillId="0" borderId="52" xfId="0" applyNumberFormat="1" applyFont="1" applyFill="1" applyBorder="1" applyAlignment="1">
      <alignment horizontal="center"/>
    </xf>
    <xf numFmtId="4" fontId="4" fillId="0" borderId="53" xfId="0" applyNumberFormat="1" applyFont="1" applyFill="1" applyBorder="1" applyAlignment="1">
      <alignment horizontal="center"/>
    </xf>
    <xf numFmtId="4" fontId="0" fillId="0" borderId="47" xfId="0" applyNumberFormat="1" applyFont="1" applyFill="1" applyBorder="1" applyAlignment="1">
      <alignment horizontal="center"/>
    </xf>
    <xf numFmtId="4" fontId="4" fillId="0" borderId="52" xfId="0" applyNumberFormat="1" applyFont="1" applyFill="1" applyBorder="1" applyAlignment="1">
      <alignment horizontal="center"/>
    </xf>
    <xf numFmtId="4" fontId="4" fillId="0" borderId="50" xfId="0" applyNumberFormat="1" applyFont="1" applyFill="1" applyBorder="1" applyAlignment="1"/>
    <xf numFmtId="0" fontId="4" fillId="28" borderId="13" xfId="0" applyFont="1" applyFill="1" applyBorder="1" applyAlignment="1">
      <alignment horizontal="center" vertical="center" wrapText="1"/>
    </xf>
    <xf numFmtId="4" fontId="0" fillId="28" borderId="11" xfId="0" applyNumberFormat="1" applyFill="1" applyBorder="1" applyAlignment="1">
      <alignment horizontal="center" vertical="center" wrapText="1"/>
    </xf>
    <xf numFmtId="4" fontId="0" fillId="28" borderId="11" xfId="0" applyNumberFormat="1" applyFont="1" applyFill="1" applyBorder="1" applyAlignment="1"/>
    <xf numFmtId="4" fontId="0" fillId="28" borderId="52" xfId="0" applyNumberFormat="1" applyFont="1" applyFill="1" applyBorder="1" applyAlignment="1">
      <alignment horizontal="center"/>
    </xf>
    <xf numFmtId="0" fontId="4" fillId="0" borderId="12" xfId="38" applyFont="1" applyFill="1" applyBorder="1" applyAlignment="1">
      <alignment horizontal="center" vertical="center" wrapText="1"/>
    </xf>
    <xf numFmtId="0" fontId="5" fillId="0" borderId="12" xfId="65" applyFont="1" applyFill="1" applyBorder="1" applyAlignment="1">
      <alignment horizontal="center" vertical="center" wrapText="1"/>
    </xf>
    <xf numFmtId="4" fontId="4" fillId="0" borderId="51" xfId="65" applyNumberFormat="1" applyFont="1" applyFill="1" applyBorder="1" applyAlignment="1">
      <alignment horizontal="center" vertical="center" wrapText="1"/>
    </xf>
    <xf numFmtId="0" fontId="4" fillId="0" borderId="10" xfId="38" applyFont="1" applyFill="1" applyBorder="1" applyAlignment="1">
      <alignment horizontal="center" vertical="center" wrapText="1"/>
    </xf>
    <xf numFmtId="0" fontId="5" fillId="0" borderId="10" xfId="65" applyFont="1" applyFill="1" applyBorder="1" applyAlignment="1">
      <alignment horizontal="center" vertical="center" wrapText="1"/>
    </xf>
    <xf numFmtId="0" fontId="0" fillId="28" borderId="0" xfId="0" applyFill="1" applyAlignment="1">
      <alignment horizontal="center"/>
    </xf>
    <xf numFmtId="0" fontId="0" fillId="28" borderId="0" xfId="0" applyFont="1" applyFill="1" applyAlignment="1">
      <alignment horizontal="center"/>
    </xf>
    <xf numFmtId="0" fontId="5" fillId="28" borderId="12" xfId="86" applyFont="1" applyFill="1" applyBorder="1" applyAlignment="1">
      <alignment horizontal="center" vertical="center" wrapText="1"/>
    </xf>
    <xf numFmtId="4" fontId="0" fillId="28" borderId="12" xfId="0" applyNumberFormat="1" applyFill="1" applyBorder="1" applyAlignment="1">
      <alignment horizontal="center"/>
    </xf>
    <xf numFmtId="4" fontId="0" fillId="28" borderId="38" xfId="0" applyNumberFormat="1" applyFill="1" applyBorder="1" applyAlignment="1">
      <alignment horizontal="center"/>
    </xf>
    <xf numFmtId="4" fontId="0" fillId="28" borderId="11" xfId="0" applyNumberFormat="1" applyFont="1" applyFill="1" applyBorder="1" applyAlignment="1">
      <alignment horizontal="center"/>
    </xf>
    <xf numFmtId="4" fontId="0" fillId="28" borderId="11" xfId="0" applyNumberFormat="1" applyFill="1" applyBorder="1" applyAlignment="1">
      <alignment horizontal="center"/>
    </xf>
    <xf numFmtId="4" fontId="0" fillId="28" borderId="19" xfId="0" applyNumberFormat="1" applyFill="1" applyBorder="1" applyAlignment="1">
      <alignment horizontal="center"/>
    </xf>
    <xf numFmtId="4" fontId="0" fillId="28" borderId="20" xfId="0" applyNumberFormat="1" applyFill="1" applyBorder="1" applyAlignment="1">
      <alignment horizontal="center"/>
    </xf>
    <xf numFmtId="0" fontId="5" fillId="28" borderId="11" xfId="86" applyFont="1" applyFill="1" applyBorder="1" applyAlignment="1">
      <alignment horizontal="center" vertical="center" wrapText="1"/>
    </xf>
    <xf numFmtId="0" fontId="4" fillId="28" borderId="10" xfId="38" applyFont="1" applyFill="1" applyBorder="1" applyAlignment="1">
      <alignment horizontal="center" wrapText="1"/>
    </xf>
    <xf numFmtId="4" fontId="4" fillId="28" borderId="10" xfId="0" applyNumberFormat="1" applyFont="1" applyFill="1" applyBorder="1" applyAlignment="1">
      <alignment horizontal="center"/>
    </xf>
    <xf numFmtId="4" fontId="4" fillId="28" borderId="10" xfId="0" applyNumberFormat="1" applyFont="1" applyFill="1" applyBorder="1"/>
    <xf numFmtId="4" fontId="4" fillId="28" borderId="18" xfId="0" applyNumberFormat="1" applyFont="1" applyFill="1" applyBorder="1" applyAlignment="1">
      <alignment horizontal="center"/>
    </xf>
    <xf numFmtId="0" fontId="5" fillId="28" borderId="15" xfId="86" applyFont="1" applyFill="1" applyBorder="1" applyAlignment="1">
      <alignment horizontal="center" vertical="center" wrapText="1"/>
    </xf>
    <xf numFmtId="4" fontId="0" fillId="28" borderId="15" xfId="0" applyNumberFormat="1" applyFill="1" applyBorder="1" applyAlignment="1">
      <alignment horizontal="center"/>
    </xf>
    <xf numFmtId="0" fontId="4" fillId="28" borderId="27" xfId="38" applyFont="1" applyFill="1" applyBorder="1" applyAlignment="1">
      <alignment horizontal="center" wrapText="1"/>
    </xf>
    <xf numFmtId="0" fontId="5" fillId="28" borderId="10" xfId="86" applyFont="1" applyFill="1" applyBorder="1" applyAlignment="1">
      <alignment horizontal="center" vertical="center" wrapText="1"/>
    </xf>
    <xf numFmtId="4" fontId="4" fillId="28" borderId="14" xfId="0" applyNumberFormat="1" applyFont="1" applyFill="1" applyBorder="1" applyAlignment="1">
      <alignment horizontal="center"/>
    </xf>
    <xf numFmtId="4" fontId="4" fillId="28" borderId="41" xfId="0" applyNumberFormat="1" applyFont="1" applyFill="1" applyBorder="1" applyAlignment="1">
      <alignment horizontal="center"/>
    </xf>
    <xf numFmtId="4" fontId="4" fillId="28" borderId="36" xfId="0" applyNumberFormat="1" applyFont="1" applyFill="1" applyBorder="1" applyAlignment="1">
      <alignment horizontal="center"/>
    </xf>
    <xf numFmtId="4" fontId="4" fillId="28" borderId="41" xfId="70" applyNumberFormat="1" applyFont="1" applyFill="1" applyBorder="1" applyAlignment="1">
      <alignment horizontal="center" vertical="center" wrapText="1"/>
    </xf>
    <xf numFmtId="4" fontId="5" fillId="28" borderId="15" xfId="70" applyNumberFormat="1" applyFont="1" applyFill="1" applyBorder="1" applyAlignment="1">
      <alignment horizontal="center" vertical="center" wrapText="1"/>
    </xf>
    <xf numFmtId="0" fontId="4" fillId="28" borderId="14" xfId="86" applyFont="1" applyFill="1" applyBorder="1" applyAlignment="1">
      <alignment horizontal="center" vertical="center" wrapText="1"/>
    </xf>
    <xf numFmtId="0" fontId="5" fillId="28" borderId="41" xfId="86" applyFont="1" applyFill="1" applyBorder="1" applyAlignment="1">
      <alignment horizontal="center" vertical="center" wrapText="1"/>
    </xf>
    <xf numFmtId="0" fontId="4" fillId="28" borderId="41" xfId="86" applyFont="1" applyFill="1" applyBorder="1" applyAlignment="1">
      <alignment horizontal="center" vertical="center" wrapText="1"/>
    </xf>
    <xf numFmtId="0" fontId="4" fillId="28" borderId="14" xfId="38" applyFont="1" applyFill="1" applyBorder="1" applyAlignment="1">
      <alignment horizontal="center" vertical="center" wrapText="1"/>
    </xf>
    <xf numFmtId="4" fontId="0" fillId="28" borderId="34" xfId="0" applyNumberFormat="1" applyFont="1" applyFill="1" applyBorder="1" applyAlignment="1">
      <alignment horizontal="center"/>
    </xf>
    <xf numFmtId="4" fontId="0" fillId="28" borderId="48" xfId="0" applyNumberFormat="1" applyFont="1" applyFill="1" applyBorder="1" applyAlignment="1">
      <alignment horizontal="center"/>
    </xf>
    <xf numFmtId="4" fontId="4" fillId="28" borderId="49" xfId="0" applyNumberFormat="1" applyFont="1" applyFill="1" applyBorder="1" applyAlignment="1">
      <alignment horizontal="center"/>
    </xf>
    <xf numFmtId="4" fontId="4" fillId="28" borderId="50" xfId="0" applyNumberFormat="1" applyFont="1" applyFill="1" applyBorder="1" applyAlignment="1">
      <alignment horizontal="center"/>
    </xf>
    <xf numFmtId="4" fontId="4" fillId="28" borderId="47" xfId="0" applyNumberFormat="1" applyFont="1" applyFill="1" applyBorder="1" applyAlignment="1">
      <alignment horizontal="center"/>
    </xf>
    <xf numFmtId="4" fontId="5" fillId="28" borderId="12" xfId="70" applyNumberFormat="1" applyFont="1" applyFill="1" applyBorder="1" applyAlignment="1">
      <alignment horizontal="center" vertical="center" wrapText="1"/>
    </xf>
    <xf numFmtId="3" fontId="5" fillId="0" borderId="11" xfId="86" applyNumberFormat="1" applyFont="1" applyFill="1" applyBorder="1" applyAlignment="1">
      <alignment horizontal="center" vertical="center" wrapText="1"/>
    </xf>
    <xf numFmtId="4" fontId="4" fillId="0" borderId="11" xfId="71" applyNumberFormat="1" applyFont="1" applyFill="1" applyBorder="1" applyAlignment="1">
      <alignment horizontal="center" vertical="center" wrapText="1"/>
    </xf>
    <xf numFmtId="49" fontId="4" fillId="0" borderId="11" xfId="64" applyNumberFormat="1" applyFont="1" applyFill="1" applyBorder="1" applyAlignment="1">
      <alignment horizontal="center" vertical="center" wrapText="1"/>
    </xf>
    <xf numFmtId="49" fontId="4" fillId="0" borderId="11" xfId="64" applyNumberFormat="1" applyFont="1" applyFill="1" applyBorder="1" applyAlignment="1">
      <alignment vertical="center" wrapText="1"/>
    </xf>
    <xf numFmtId="0" fontId="5" fillId="0" borderId="11" xfId="64" applyFont="1" applyFill="1" applyBorder="1" applyAlignment="1">
      <alignment horizontal="center" vertical="center" wrapText="1"/>
    </xf>
    <xf numFmtId="1" fontId="4" fillId="0" borderId="11" xfId="82" applyNumberFormat="1" applyFont="1" applyFill="1" applyBorder="1" applyAlignment="1">
      <alignment horizontal="center" vertical="center"/>
    </xf>
    <xf numFmtId="4" fontId="4" fillId="0" borderId="11" xfId="71" applyNumberFormat="1" applyFont="1" applyFill="1" applyBorder="1" applyAlignment="1">
      <alignment horizontal="left" vertical="center" wrapText="1"/>
    </xf>
    <xf numFmtId="4" fontId="4" fillId="0" borderId="11" xfId="91" applyNumberFormat="1" applyFont="1" applyFill="1" applyBorder="1" applyAlignment="1">
      <alignment vertical="center" wrapText="1"/>
    </xf>
    <xf numFmtId="0" fontId="4" fillId="28" borderId="11" xfId="38" applyFont="1" applyFill="1" applyBorder="1" applyAlignment="1">
      <alignment horizontal="center" vertical="center" wrapText="1"/>
    </xf>
    <xf numFmtId="4" fontId="5" fillId="28" borderId="11" xfId="91" applyNumberFormat="1" applyFont="1" applyFill="1" applyBorder="1" applyAlignment="1">
      <alignment horizontal="center" vertical="center" wrapText="1"/>
    </xf>
    <xf numFmtId="0" fontId="4" fillId="28" borderId="58" xfId="0" applyFont="1" applyFill="1" applyBorder="1" applyAlignment="1">
      <alignment horizontal="center" vertical="center" wrapText="1"/>
    </xf>
    <xf numFmtId="1" fontId="5" fillId="0" borderId="30" xfId="65" applyNumberFormat="1" applyFont="1" applyFill="1" applyBorder="1" applyAlignment="1">
      <alignment horizontal="center" vertical="center" wrapText="1"/>
    </xf>
    <xf numFmtId="4" fontId="4" fillId="0" borderId="10" xfId="91" applyNumberFormat="1" applyFont="1" applyFill="1" applyBorder="1" applyAlignment="1">
      <alignment horizontal="center" vertical="center"/>
    </xf>
    <xf numFmtId="4" fontId="4" fillId="0" borderId="49" xfId="91" applyNumberFormat="1" applyFont="1" applyFill="1" applyBorder="1" applyAlignment="1">
      <alignment horizontal="center" vertical="center"/>
    </xf>
    <xf numFmtId="1" fontId="4" fillId="0" borderId="32" xfId="65" applyNumberFormat="1" applyFont="1" applyFill="1" applyBorder="1" applyAlignment="1">
      <alignment horizontal="center" vertical="center" wrapText="1"/>
    </xf>
    <xf numFmtId="4" fontId="4" fillId="0" borderId="27" xfId="91" applyNumberFormat="1" applyFont="1" applyFill="1" applyBorder="1" applyAlignment="1">
      <alignment horizontal="center" vertical="center"/>
    </xf>
    <xf numFmtId="4" fontId="4" fillId="0" borderId="53" xfId="91" applyNumberFormat="1" applyFont="1" applyFill="1" applyBorder="1" applyAlignment="1">
      <alignment horizontal="center" vertical="center"/>
    </xf>
    <xf numFmtId="0" fontId="4" fillId="0" borderId="29" xfId="86" applyFont="1" applyFill="1" applyBorder="1" applyAlignment="1">
      <alignment horizontal="center" vertical="center" wrapText="1"/>
    </xf>
    <xf numFmtId="4" fontId="0" fillId="28" borderId="12" xfId="0" applyNumberFormat="1" applyFont="1" applyFill="1" applyBorder="1" applyAlignment="1">
      <alignment horizontal="center"/>
    </xf>
    <xf numFmtId="4" fontId="0" fillId="28" borderId="51" xfId="0" applyNumberFormat="1" applyFont="1" applyFill="1" applyBorder="1" applyAlignment="1">
      <alignment horizontal="center"/>
    </xf>
    <xf numFmtId="4" fontId="0" fillId="28" borderId="10" xfId="0" applyNumberFormat="1" applyFill="1" applyBorder="1" applyAlignment="1">
      <alignment horizontal="center"/>
    </xf>
    <xf numFmtId="4" fontId="0" fillId="28" borderId="36" xfId="0" applyNumberFormat="1" applyFont="1" applyFill="1" applyBorder="1" applyAlignment="1">
      <alignment horizontal="center"/>
    </xf>
    <xf numFmtId="4" fontId="0" fillId="28" borderId="49" xfId="0" applyNumberFormat="1" applyFont="1" applyFill="1" applyBorder="1" applyAlignment="1">
      <alignment horizontal="center"/>
    </xf>
    <xf numFmtId="0" fontId="4" fillId="0" borderId="0" xfId="38" applyFont="1" applyFill="1" applyAlignment="1">
      <alignment horizontal="left" vertical="center" wrapText="1"/>
    </xf>
    <xf numFmtId="1" fontId="4" fillId="0" borderId="11" xfId="85" applyNumberFormat="1" applyFont="1" applyFill="1" applyBorder="1" applyAlignment="1">
      <alignment horizontal="center" vertical="center" wrapText="1"/>
    </xf>
    <xf numFmtId="3" fontId="4" fillId="0" borderId="11" xfId="85" applyNumberFormat="1" applyFont="1" applyFill="1" applyBorder="1" applyAlignment="1">
      <alignment horizontal="center" vertical="center" wrapText="1"/>
    </xf>
    <xf numFmtId="4" fontId="4" fillId="0" borderId="11" xfId="85" applyNumberFormat="1" applyFont="1" applyFill="1" applyBorder="1" applyAlignment="1">
      <alignment horizontal="center" vertical="center" wrapText="1"/>
    </xf>
    <xf numFmtId="0" fontId="5" fillId="0" borderId="30" xfId="85" applyFont="1" applyFill="1" applyBorder="1" applyAlignment="1">
      <alignment horizontal="center" vertical="center" wrapText="1"/>
    </xf>
    <xf numFmtId="0" fontId="5" fillId="0" borderId="13" xfId="85" applyFont="1" applyFill="1" applyBorder="1" applyAlignment="1">
      <alignment horizontal="center" vertical="center" wrapText="1"/>
    </xf>
    <xf numFmtId="0" fontId="5" fillId="0" borderId="32" xfId="85" applyFont="1" applyFill="1" applyBorder="1" applyAlignment="1">
      <alignment horizontal="center" vertical="center" wrapText="1"/>
    </xf>
    <xf numFmtId="0" fontId="5" fillId="0" borderId="28" xfId="85" applyFont="1" applyFill="1" applyBorder="1" applyAlignment="1">
      <alignment horizontal="center" vertical="center" wrapText="1"/>
    </xf>
    <xf numFmtId="0" fontId="33" fillId="0" borderId="33" xfId="85" applyFont="1" applyFill="1" applyBorder="1" applyAlignment="1">
      <alignment horizontal="center" vertical="center" wrapText="1"/>
    </xf>
    <xf numFmtId="0" fontId="33" fillId="0" borderId="41" xfId="85" applyFont="1" applyFill="1" applyBorder="1" applyAlignment="1">
      <alignment horizontal="center" vertical="center" wrapText="1"/>
    </xf>
    <xf numFmtId="0" fontId="4" fillId="0" borderId="12" xfId="85" applyFont="1" applyFill="1" applyBorder="1" applyAlignment="1">
      <alignment horizontal="center" vertical="center" wrapText="1"/>
    </xf>
    <xf numFmtId="0" fontId="4" fillId="0" borderId="11" xfId="85" applyFont="1" applyFill="1" applyBorder="1" applyAlignment="1">
      <alignment horizontal="center" vertical="center" wrapText="1"/>
    </xf>
    <xf numFmtId="0" fontId="4" fillId="0" borderId="27" xfId="85" applyFont="1" applyFill="1" applyBorder="1" applyAlignment="1">
      <alignment horizontal="center" vertical="center" wrapText="1"/>
    </xf>
    <xf numFmtId="0" fontId="4" fillId="0" borderId="10" xfId="85" applyFont="1" applyFill="1" applyBorder="1" applyAlignment="1">
      <alignment horizontal="center" vertical="center" wrapText="1"/>
    </xf>
    <xf numFmtId="0" fontId="4" fillId="0" borderId="30" xfId="85" applyFont="1" applyFill="1" applyBorder="1" applyAlignment="1">
      <alignment horizontal="center" vertical="center" wrapText="1"/>
    </xf>
    <xf numFmtId="0" fontId="4" fillId="0" borderId="13" xfId="85" applyFont="1" applyFill="1" applyBorder="1" applyAlignment="1">
      <alignment horizontal="center" vertical="center" wrapText="1"/>
    </xf>
    <xf numFmtId="0" fontId="4" fillId="0" borderId="32" xfId="85" applyFont="1" applyFill="1" applyBorder="1" applyAlignment="1">
      <alignment horizontal="center" vertical="center" wrapText="1"/>
    </xf>
    <xf numFmtId="0" fontId="4" fillId="0" borderId="28" xfId="85" applyFont="1" applyFill="1" applyBorder="1" applyAlignment="1">
      <alignment horizontal="center" vertical="center" wrapText="1"/>
    </xf>
    <xf numFmtId="0" fontId="28" fillId="0" borderId="12" xfId="85" applyFont="1" applyFill="1" applyBorder="1" applyAlignment="1">
      <alignment horizontal="center" vertical="center" wrapText="1"/>
    </xf>
    <xf numFmtId="0" fontId="28" fillId="0" borderId="11" xfId="85" applyFont="1" applyFill="1" applyBorder="1" applyAlignment="1">
      <alignment horizontal="center" vertical="center" wrapText="1"/>
    </xf>
    <xf numFmtId="0" fontId="28" fillId="0" borderId="27" xfId="85" applyFont="1" applyFill="1" applyBorder="1" applyAlignment="1">
      <alignment horizontal="center" vertical="center" wrapText="1"/>
    </xf>
    <xf numFmtId="0" fontId="28" fillId="0" borderId="10" xfId="85" applyFont="1" applyFill="1" applyBorder="1" applyAlignment="1">
      <alignment horizontal="center" vertical="center" wrapText="1"/>
    </xf>
    <xf numFmtId="0" fontId="28" fillId="0" borderId="30" xfId="85" applyFont="1" applyFill="1" applyBorder="1" applyAlignment="1">
      <alignment horizontal="center" vertical="center" wrapText="1"/>
    </xf>
    <xf numFmtId="0" fontId="28" fillId="0" borderId="13" xfId="85" applyFont="1" applyFill="1" applyBorder="1" applyAlignment="1">
      <alignment horizontal="center" vertical="center" wrapText="1"/>
    </xf>
    <xf numFmtId="0" fontId="28" fillId="0" borderId="32" xfId="85" applyFont="1" applyFill="1" applyBorder="1" applyAlignment="1">
      <alignment horizontal="center" vertical="center" wrapText="1"/>
    </xf>
    <xf numFmtId="0" fontId="28" fillId="0" borderId="28" xfId="85" applyFont="1" applyFill="1" applyBorder="1" applyAlignment="1">
      <alignment horizontal="center" vertical="center" wrapText="1"/>
    </xf>
    <xf numFmtId="0" fontId="4" fillId="0" borderId="42" xfId="85" applyFont="1" applyFill="1" applyBorder="1" applyAlignment="1">
      <alignment horizontal="center" vertical="center" wrapText="1"/>
    </xf>
    <xf numFmtId="0" fontId="4" fillId="0" borderId="40" xfId="85" applyFont="1" applyFill="1" applyBorder="1" applyAlignment="1">
      <alignment horizontal="center" vertical="center" wrapText="1"/>
    </xf>
    <xf numFmtId="49" fontId="4" fillId="0" borderId="12" xfId="85" applyNumberFormat="1" applyFont="1" applyFill="1" applyBorder="1" applyAlignment="1">
      <alignment horizontal="center" vertical="center" wrapText="1"/>
    </xf>
    <xf numFmtId="49" fontId="4" fillId="0" borderId="11" xfId="85" applyNumberFormat="1" applyFont="1" applyFill="1" applyBorder="1" applyAlignment="1">
      <alignment horizontal="center" vertical="center" wrapText="1"/>
    </xf>
    <xf numFmtId="49" fontId="4" fillId="0" borderId="27" xfId="85" applyNumberFormat="1" applyFont="1" applyFill="1" applyBorder="1" applyAlignment="1">
      <alignment horizontal="center" vertical="center" wrapText="1"/>
    </xf>
    <xf numFmtId="49" fontId="4" fillId="0" borderId="10" xfId="85" applyNumberFormat="1" applyFont="1" applyFill="1" applyBorder="1" applyAlignment="1">
      <alignment horizontal="center" vertical="center" wrapText="1"/>
    </xf>
    <xf numFmtId="0" fontId="4" fillId="0" borderId="31" xfId="85" applyFont="1" applyFill="1" applyBorder="1" applyAlignment="1">
      <alignment horizontal="center" vertical="center" wrapText="1"/>
    </xf>
    <xf numFmtId="0" fontId="4" fillId="0" borderId="15" xfId="85" applyFont="1" applyFill="1" applyBorder="1" applyAlignment="1">
      <alignment horizontal="center" vertical="center" wrapText="1"/>
    </xf>
    <xf numFmtId="4" fontId="4" fillId="0" borderId="31" xfId="70" applyNumberFormat="1" applyFont="1" applyFill="1" applyBorder="1" applyAlignment="1">
      <alignment horizontal="center" vertical="center" wrapText="1"/>
    </xf>
    <xf numFmtId="4" fontId="4" fillId="0" borderId="13" xfId="70" applyNumberFormat="1" applyFont="1" applyFill="1" applyBorder="1" applyAlignment="1">
      <alignment horizontal="center" vertical="center" wrapText="1"/>
    </xf>
    <xf numFmtId="4" fontId="4" fillId="0" borderId="32" xfId="70" applyNumberFormat="1" applyFont="1" applyFill="1" applyBorder="1" applyAlignment="1">
      <alignment horizontal="center" vertical="center" wrapText="1"/>
    </xf>
    <xf numFmtId="4" fontId="4" fillId="0" borderId="30" xfId="70" applyNumberFormat="1" applyFont="1" applyFill="1" applyBorder="1" applyAlignment="1">
      <alignment horizontal="center" vertical="center" wrapText="1"/>
    </xf>
    <xf numFmtId="4" fontId="4" fillId="0" borderId="28" xfId="70" applyNumberFormat="1" applyFont="1" applyFill="1" applyBorder="1" applyAlignment="1">
      <alignment horizontal="center" vertical="center" wrapText="1"/>
    </xf>
    <xf numFmtId="4" fontId="33" fillId="0" borderId="31" xfId="70" applyNumberFormat="1" applyFont="1" applyFill="1" applyBorder="1" applyAlignment="1">
      <alignment horizontal="center" vertical="center" wrapText="1"/>
    </xf>
    <xf numFmtId="4" fontId="33" fillId="0" borderId="13" xfId="70" applyNumberFormat="1" applyFont="1" applyFill="1" applyBorder="1" applyAlignment="1">
      <alignment horizontal="center" vertical="center" wrapText="1"/>
    </xf>
    <xf numFmtId="4" fontId="33" fillId="0" borderId="32" xfId="70" applyNumberFormat="1" applyFont="1" applyFill="1" applyBorder="1" applyAlignment="1">
      <alignment horizontal="center" vertical="center" wrapText="1"/>
    </xf>
    <xf numFmtId="4" fontId="33" fillId="0" borderId="28" xfId="70" applyNumberFormat="1" applyFont="1" applyFill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4" fillId="0" borderId="56" xfId="0" applyFont="1" applyBorder="1" applyAlignment="1">
      <alignment horizontal="center" vertical="center" wrapText="1"/>
    </xf>
    <xf numFmtId="0" fontId="4" fillId="0" borderId="54" xfId="0" applyFont="1" applyBorder="1" applyAlignment="1">
      <alignment horizontal="center" vertical="top" wrapText="1"/>
    </xf>
    <xf numFmtId="0" fontId="4" fillId="0" borderId="55" xfId="0" applyFont="1" applyBorder="1" applyAlignment="1">
      <alignment horizontal="center" vertical="top" wrapText="1"/>
    </xf>
    <xf numFmtId="0" fontId="4" fillId="0" borderId="56" xfId="0" applyFont="1" applyBorder="1" applyAlignment="1">
      <alignment horizontal="center" vertical="top" wrapText="1"/>
    </xf>
    <xf numFmtId="4" fontId="33" fillId="0" borderId="42" xfId="70" applyNumberFormat="1" applyFont="1" applyFill="1" applyBorder="1" applyAlignment="1">
      <alignment horizontal="center" vertical="center" wrapText="1"/>
    </xf>
    <xf numFmtId="4" fontId="33" fillId="0" borderId="43" xfId="70" applyNumberFormat="1" applyFont="1" applyFill="1" applyBorder="1" applyAlignment="1">
      <alignment horizontal="center" vertical="center" wrapText="1"/>
    </xf>
    <xf numFmtId="4" fontId="4" fillId="0" borderId="30" xfId="65" applyNumberFormat="1" applyFont="1" applyFill="1" applyBorder="1" applyAlignment="1">
      <alignment horizontal="center" vertical="center" wrapText="1"/>
    </xf>
    <xf numFmtId="4" fontId="4" fillId="0" borderId="13" xfId="65" applyNumberFormat="1" applyFont="1" applyFill="1" applyBorder="1" applyAlignment="1">
      <alignment horizontal="center" vertical="center" wrapText="1"/>
    </xf>
    <xf numFmtId="4" fontId="4" fillId="0" borderId="28" xfId="65" applyNumberFormat="1" applyFont="1" applyFill="1" applyBorder="1" applyAlignment="1">
      <alignment horizontal="center" vertical="center" wrapText="1"/>
    </xf>
    <xf numFmtId="4" fontId="4" fillId="0" borderId="31" xfId="65" applyNumberFormat="1" applyFont="1" applyFill="1" applyBorder="1" applyAlignment="1">
      <alignment horizontal="center" vertical="center" wrapText="1"/>
    </xf>
    <xf numFmtId="4" fontId="4" fillId="0" borderId="32" xfId="65" applyNumberFormat="1" applyFont="1" applyFill="1" applyBorder="1" applyAlignment="1">
      <alignment horizontal="center" vertical="center" wrapText="1"/>
    </xf>
    <xf numFmtId="4" fontId="4" fillId="0" borderId="31" xfId="70" applyNumberFormat="1" applyFont="1" applyFill="1" applyBorder="1" applyAlignment="1">
      <alignment horizontal="center" vertical="top" wrapText="1"/>
    </xf>
    <xf numFmtId="4" fontId="4" fillId="0" borderId="13" xfId="70" applyNumberFormat="1" applyFont="1" applyFill="1" applyBorder="1" applyAlignment="1">
      <alignment horizontal="center" vertical="top" wrapText="1"/>
    </xf>
    <xf numFmtId="4" fontId="4" fillId="0" borderId="28" xfId="70" applyNumberFormat="1" applyFont="1" applyFill="1" applyBorder="1" applyAlignment="1">
      <alignment horizontal="center" vertical="top" wrapText="1"/>
    </xf>
    <xf numFmtId="0" fontId="0" fillId="0" borderId="30" xfId="0" applyNumberFormat="1" applyFont="1" applyFill="1" applyBorder="1" applyAlignment="1">
      <alignment horizontal="center" vertical="center" wrapText="1"/>
    </xf>
    <xf numFmtId="49" fontId="0" fillId="0" borderId="13" xfId="0" applyNumberFormat="1" applyFont="1" applyFill="1" applyBorder="1" applyAlignment="1">
      <alignment horizontal="center" vertical="center" wrapText="1"/>
    </xf>
    <xf numFmtId="49" fontId="0" fillId="0" borderId="32" xfId="0" applyNumberFormat="1" applyFont="1" applyFill="1" applyBorder="1" applyAlignment="1">
      <alignment horizontal="center" vertical="center" wrapText="1"/>
    </xf>
    <xf numFmtId="49" fontId="0" fillId="0" borderId="28" xfId="0" applyNumberFormat="1" applyFont="1" applyFill="1" applyBorder="1" applyAlignment="1">
      <alignment horizontal="center" vertical="center" wrapText="1"/>
    </xf>
    <xf numFmtId="49" fontId="4" fillId="0" borderId="12" xfId="0" applyNumberFormat="1" applyFont="1" applyFill="1" applyBorder="1" applyAlignment="1">
      <alignment horizontal="center" vertical="center" wrapText="1"/>
    </xf>
    <xf numFmtId="49" fontId="4" fillId="0" borderId="11" xfId="0" applyNumberFormat="1" applyFont="1" applyFill="1" applyBorder="1" applyAlignment="1">
      <alignment horizontal="center" vertical="center" wrapText="1"/>
    </xf>
    <xf numFmtId="49" fontId="4" fillId="0" borderId="27" xfId="0" applyNumberFormat="1" applyFont="1" applyFill="1" applyBorder="1" applyAlignment="1">
      <alignment horizontal="center" vertical="center" wrapText="1"/>
    </xf>
    <xf numFmtId="49" fontId="4" fillId="0" borderId="10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0" fontId="4" fillId="0" borderId="31" xfId="65" applyFont="1" applyFill="1" applyBorder="1" applyAlignment="1">
      <alignment horizontal="center" vertical="center" wrapText="1"/>
    </xf>
    <xf numFmtId="0" fontId="4" fillId="0" borderId="13" xfId="65" applyFont="1" applyFill="1" applyBorder="1" applyAlignment="1">
      <alignment horizontal="center" vertical="center" wrapText="1"/>
    </xf>
    <xf numFmtId="0" fontId="4" fillId="0" borderId="32" xfId="65" applyFont="1" applyFill="1" applyBorder="1" applyAlignment="1">
      <alignment horizontal="center" vertical="center" wrapText="1"/>
    </xf>
    <xf numFmtId="0" fontId="4" fillId="0" borderId="28" xfId="65" applyFont="1" applyFill="1" applyBorder="1" applyAlignment="1">
      <alignment horizontal="center" vertical="center" wrapText="1"/>
    </xf>
    <xf numFmtId="0" fontId="4" fillId="0" borderId="30" xfId="0" applyNumberFormat="1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center" vertical="center" wrapText="1"/>
    </xf>
    <xf numFmtId="0" fontId="4" fillId="0" borderId="32" xfId="0" applyNumberFormat="1" applyFont="1" applyFill="1" applyBorder="1" applyAlignment="1">
      <alignment horizontal="center" vertical="center" wrapText="1"/>
    </xf>
    <xf numFmtId="0" fontId="4" fillId="0" borderId="28" xfId="0" applyNumberFormat="1" applyFont="1" applyFill="1" applyBorder="1" applyAlignment="1">
      <alignment horizontal="center" vertical="center" wrapText="1"/>
    </xf>
    <xf numFmtId="49" fontId="4" fillId="0" borderId="13" xfId="0" applyNumberFormat="1" applyFont="1" applyFill="1" applyBorder="1" applyAlignment="1">
      <alignment horizontal="center" vertical="center" wrapText="1"/>
    </xf>
    <xf numFmtId="49" fontId="4" fillId="0" borderId="32" xfId="0" applyNumberFormat="1" applyFont="1" applyFill="1" applyBorder="1" applyAlignment="1">
      <alignment horizontal="center" vertical="center" wrapText="1"/>
    </xf>
    <xf numFmtId="49" fontId="29" fillId="0" borderId="12" xfId="0" applyNumberFormat="1" applyFont="1" applyFill="1" applyBorder="1" applyAlignment="1">
      <alignment horizontal="left" vertical="center" wrapText="1"/>
    </xf>
    <xf numFmtId="49" fontId="29" fillId="0" borderId="11" xfId="0" applyNumberFormat="1" applyFont="1" applyFill="1" applyBorder="1" applyAlignment="1">
      <alignment horizontal="left" vertical="center" wrapText="1"/>
    </xf>
    <xf numFmtId="49" fontId="29" fillId="0" borderId="27" xfId="0" applyNumberFormat="1" applyFont="1" applyFill="1" applyBorder="1" applyAlignment="1">
      <alignment horizontal="left" vertical="center" wrapText="1"/>
    </xf>
    <xf numFmtId="0" fontId="4" fillId="0" borderId="31" xfId="0" applyNumberFormat="1" applyFont="1" applyFill="1" applyBorder="1" applyAlignment="1">
      <alignment horizontal="center" vertical="center" wrapText="1"/>
    </xf>
    <xf numFmtId="49" fontId="0" fillId="0" borderId="33" xfId="0" applyNumberFormat="1" applyFill="1" applyBorder="1" applyAlignment="1">
      <alignment horizontal="center" vertical="center" wrapText="1"/>
    </xf>
    <xf numFmtId="49" fontId="0" fillId="0" borderId="57" xfId="0" applyNumberFormat="1" applyFill="1" applyBorder="1" applyAlignment="1">
      <alignment horizontal="center" vertical="center" wrapText="1"/>
    </xf>
    <xf numFmtId="49" fontId="0" fillId="0" borderId="41" xfId="0" applyNumberFormat="1" applyFill="1" applyBorder="1" applyAlignment="1">
      <alignment horizontal="center" vertical="center" wrapText="1"/>
    </xf>
    <xf numFmtId="49" fontId="0" fillId="0" borderId="42" xfId="0" applyNumberFormat="1" applyFill="1" applyBorder="1" applyAlignment="1">
      <alignment horizontal="center" vertical="center" wrapText="1"/>
    </xf>
    <xf numFmtId="49" fontId="0" fillId="0" borderId="43" xfId="0" applyNumberFormat="1" applyFill="1" applyBorder="1" applyAlignment="1">
      <alignment horizontal="center" vertical="center" wrapText="1"/>
    </xf>
    <xf numFmtId="49" fontId="0" fillId="0" borderId="40" xfId="0" applyNumberForma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30" xfId="65" applyFont="1" applyFill="1" applyBorder="1" applyAlignment="1">
      <alignment horizontal="center" vertical="center" wrapText="1"/>
    </xf>
    <xf numFmtId="49" fontId="4" fillId="0" borderId="33" xfId="0" applyNumberFormat="1" applyFont="1" applyFill="1" applyBorder="1" applyAlignment="1">
      <alignment horizontal="center" vertical="top" wrapText="1"/>
    </xf>
    <xf numFmtId="0" fontId="0" fillId="0" borderId="57" xfId="0" applyBorder="1" applyAlignment="1">
      <alignment horizontal="center" vertical="top"/>
    </xf>
    <xf numFmtId="0" fontId="0" fillId="0" borderId="41" xfId="0" applyBorder="1" applyAlignment="1">
      <alignment horizontal="center" vertical="top"/>
    </xf>
    <xf numFmtId="4" fontId="4" fillId="0" borderId="12" xfId="65" applyNumberFormat="1" applyFont="1" applyFill="1" applyBorder="1" applyAlignment="1">
      <alignment horizontal="center" vertical="center" wrapText="1"/>
    </xf>
    <xf numFmtId="4" fontId="4" fillId="0" borderId="11" xfId="65" applyNumberFormat="1" applyFont="1" applyFill="1" applyBorder="1" applyAlignment="1">
      <alignment horizontal="center" vertical="center" wrapText="1"/>
    </xf>
    <xf numFmtId="4" fontId="4" fillId="0" borderId="10" xfId="65" applyNumberFormat="1" applyFont="1" applyFill="1" applyBorder="1" applyAlignment="1">
      <alignment horizontal="center" vertical="center" wrapText="1"/>
    </xf>
    <xf numFmtId="4" fontId="4" fillId="0" borderId="15" xfId="65" applyNumberFormat="1" applyFont="1" applyFill="1" applyBorder="1" applyAlignment="1">
      <alignment horizontal="center" vertical="center" wrapText="1"/>
    </xf>
    <xf numFmtId="4" fontId="4" fillId="0" borderId="27" xfId="65" applyNumberFormat="1" applyFont="1" applyFill="1" applyBorder="1" applyAlignment="1">
      <alignment horizontal="center" vertical="center" wrapText="1"/>
    </xf>
    <xf numFmtId="0" fontId="4" fillId="0" borderId="24" xfId="65" applyFont="1" applyFill="1" applyBorder="1" applyAlignment="1">
      <alignment horizontal="center" vertical="center" wrapText="1"/>
    </xf>
    <xf numFmtId="0" fontId="4" fillId="0" borderId="17" xfId="65" applyFont="1" applyFill="1" applyBorder="1" applyAlignment="1">
      <alignment horizontal="center" vertical="center" wrapText="1"/>
    </xf>
    <xf numFmtId="0" fontId="4" fillId="0" borderId="16" xfId="65" applyFont="1" applyFill="1" applyBorder="1" applyAlignment="1">
      <alignment horizontal="center" vertical="center" wrapText="1"/>
    </xf>
    <xf numFmtId="213" fontId="4" fillId="0" borderId="16" xfId="89" applyNumberFormat="1" applyFont="1" applyFill="1" applyBorder="1" applyAlignment="1">
      <alignment horizontal="center" vertical="center" wrapText="1"/>
    </xf>
    <xf numFmtId="213" fontId="4" fillId="0" borderId="25" xfId="89" applyNumberFormat="1" applyFont="1" applyFill="1" applyBorder="1" applyAlignment="1">
      <alignment horizontal="center" vertical="center" wrapText="1"/>
    </xf>
    <xf numFmtId="213" fontId="4" fillId="0" borderId="17" xfId="89" applyNumberFormat="1" applyFont="1" applyFill="1" applyBorder="1" applyAlignment="1">
      <alignment horizontal="center" vertical="center" wrapText="1"/>
    </xf>
    <xf numFmtId="0" fontId="4" fillId="0" borderId="22" xfId="65" applyFont="1" applyFill="1" applyBorder="1" applyAlignment="1">
      <alignment horizontal="center" vertical="center" wrapText="1"/>
    </xf>
    <xf numFmtId="0" fontId="4" fillId="0" borderId="26" xfId="65" applyFont="1" applyFill="1" applyBorder="1" applyAlignment="1">
      <alignment horizontal="center" vertical="center" wrapText="1"/>
    </xf>
    <xf numFmtId="0" fontId="4" fillId="0" borderId="25" xfId="65" applyFont="1" applyFill="1" applyBorder="1" applyAlignment="1">
      <alignment horizontal="center" vertical="center" wrapText="1"/>
    </xf>
    <xf numFmtId="0" fontId="4" fillId="28" borderId="24" xfId="65" applyFont="1" applyFill="1" applyBorder="1" applyAlignment="1">
      <alignment horizontal="center" vertical="center" wrapText="1"/>
    </xf>
    <xf numFmtId="0" fontId="4" fillId="28" borderId="22" xfId="65" applyFont="1" applyFill="1" applyBorder="1" applyAlignment="1">
      <alignment horizontal="center" vertical="center" wrapText="1"/>
    </xf>
    <xf numFmtId="0" fontId="4" fillId="28" borderId="26" xfId="65" applyFont="1" applyFill="1" applyBorder="1" applyAlignment="1">
      <alignment horizontal="center" vertical="center" wrapText="1"/>
    </xf>
    <xf numFmtId="0" fontId="4" fillId="28" borderId="17" xfId="65" applyFont="1" applyFill="1" applyBorder="1" applyAlignment="1">
      <alignment horizontal="center" vertical="center" wrapText="1"/>
    </xf>
    <xf numFmtId="0" fontId="4" fillId="0" borderId="12" xfId="65" applyNumberFormat="1" applyFont="1" applyFill="1" applyBorder="1" applyAlignment="1">
      <alignment horizontal="center" vertical="center" wrapText="1"/>
    </xf>
    <xf numFmtId="0" fontId="4" fillId="0" borderId="11" xfId="65" applyNumberFormat="1" applyFont="1" applyFill="1" applyBorder="1" applyAlignment="1">
      <alignment horizontal="center" vertical="center" wrapText="1"/>
    </xf>
    <xf numFmtId="0" fontId="4" fillId="0" borderId="10" xfId="65" applyNumberFormat="1" applyFont="1" applyFill="1" applyBorder="1" applyAlignment="1">
      <alignment horizontal="center" vertical="center" wrapText="1"/>
    </xf>
    <xf numFmtId="4" fontId="4" fillId="0" borderId="15" xfId="0" applyNumberFormat="1" applyFont="1" applyFill="1" applyBorder="1" applyAlignment="1">
      <alignment horizontal="center" vertical="center" wrapText="1"/>
    </xf>
    <xf numFmtId="0" fontId="0" fillId="0" borderId="11" xfId="0" applyFont="1" applyFill="1" applyBorder="1" applyAlignment="1">
      <alignment wrapText="1"/>
    </xf>
    <xf numFmtId="0" fontId="0" fillId="0" borderId="27" xfId="0" applyFont="1" applyFill="1" applyBorder="1" applyAlignment="1">
      <alignment wrapText="1"/>
    </xf>
    <xf numFmtId="0" fontId="4" fillId="0" borderId="31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0" fontId="4" fillId="0" borderId="30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4" fontId="4" fillId="0" borderId="11" xfId="0" applyNumberFormat="1" applyFont="1" applyFill="1" applyBorder="1" applyAlignment="1">
      <alignment horizontal="center" vertical="center" wrapText="1"/>
    </xf>
    <xf numFmtId="4" fontId="4" fillId="0" borderId="10" xfId="0" applyNumberFormat="1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57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4" fontId="4" fillId="0" borderId="12" xfId="0" applyNumberFormat="1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wrapText="1"/>
    </xf>
    <xf numFmtId="4" fontId="4" fillId="0" borderId="30" xfId="0" applyNumberFormat="1" applyFont="1" applyFill="1" applyBorder="1" applyAlignment="1">
      <alignment horizontal="center" vertical="center" wrapText="1"/>
    </xf>
    <xf numFmtId="0" fontId="0" fillId="0" borderId="13" xfId="0" applyFont="1" applyFill="1" applyBorder="1" applyAlignment="1">
      <alignment wrapText="1"/>
    </xf>
    <xf numFmtId="0" fontId="0" fillId="0" borderId="32" xfId="0" applyFont="1" applyFill="1" applyBorder="1" applyAlignment="1">
      <alignment wrapText="1"/>
    </xf>
    <xf numFmtId="4" fontId="4" fillId="0" borderId="27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wrapText="1"/>
    </xf>
    <xf numFmtId="0" fontId="4" fillId="0" borderId="57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center" vertical="center" wrapText="1"/>
    </xf>
    <xf numFmtId="0" fontId="33" fillId="0" borderId="33" xfId="0" applyFont="1" applyBorder="1" applyAlignment="1">
      <alignment horizontal="center" vertical="center" wrapText="1"/>
    </xf>
    <xf numFmtId="0" fontId="33" fillId="0" borderId="57" xfId="0" applyFont="1" applyBorder="1" applyAlignment="1">
      <alignment horizontal="center" vertical="center" wrapText="1"/>
    </xf>
    <xf numFmtId="0" fontId="33" fillId="0" borderId="41" xfId="0" applyFont="1" applyBorder="1" applyAlignment="1">
      <alignment horizontal="center" vertical="center" wrapText="1"/>
    </xf>
    <xf numFmtId="0" fontId="33" fillId="0" borderId="42" xfId="0" applyFont="1" applyBorder="1" applyAlignment="1">
      <alignment horizontal="center" vertical="center" wrapText="1"/>
    </xf>
    <xf numFmtId="0" fontId="33" fillId="0" borderId="40" xfId="0" applyFont="1" applyBorder="1" applyAlignment="1">
      <alignment horizontal="center" vertical="center" wrapText="1"/>
    </xf>
    <xf numFmtId="0" fontId="4" fillId="0" borderId="34" xfId="90" applyFont="1" applyFill="1" applyBorder="1" applyAlignment="1">
      <alignment horizontal="center"/>
    </xf>
    <xf numFmtId="0" fontId="4" fillId="0" borderId="0" xfId="90" applyFont="1" applyFill="1" applyBorder="1" applyAlignment="1">
      <alignment horizontal="center"/>
    </xf>
    <xf numFmtId="0" fontId="4" fillId="0" borderId="0" xfId="68" applyFont="1" applyFill="1" applyAlignment="1">
      <alignment horizontal="center" wrapText="1"/>
    </xf>
    <xf numFmtId="0" fontId="4" fillId="0" borderId="0" xfId="0" applyFont="1" applyAlignment="1">
      <alignment horizontal="center" wrapText="1"/>
    </xf>
    <xf numFmtId="4" fontId="4" fillId="0" borderId="0" xfId="88" applyNumberFormat="1" applyFont="1" applyFill="1" applyAlignment="1">
      <alignment horizontal="center" vertical="center" wrapText="1"/>
    </xf>
  </cellXfs>
  <cellStyles count="101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Bad 3" xfId="26"/>
    <cellStyle name="Calculation 2" xfId="27"/>
    <cellStyle name="Calculation 3" xfId="28"/>
    <cellStyle name="Check Cell 2" xfId="29"/>
    <cellStyle name="Check Cell 3" xfId="30"/>
    <cellStyle name="Comma 2" xfId="31"/>
    <cellStyle name="Comma 2 2" xfId="32"/>
    <cellStyle name="Comma 3" xfId="33"/>
    <cellStyle name="Comma 3 2" xfId="34"/>
    <cellStyle name="Comma 4" xfId="35"/>
    <cellStyle name="Comma 4 2" xfId="36"/>
    <cellStyle name="Excel Built-in Bad" xfId="37"/>
    <cellStyle name="Excel Built-in Normal" xfId="38"/>
    <cellStyle name="Explanatory Text 2" xfId="39"/>
    <cellStyle name="Explanatory Text 3" xfId="40"/>
    <cellStyle name="Good 2" xfId="41"/>
    <cellStyle name="Good 3" xfId="42"/>
    <cellStyle name="Heading 1 2" xfId="43"/>
    <cellStyle name="Heading 1 3" xfId="44"/>
    <cellStyle name="Heading 2 2" xfId="45"/>
    <cellStyle name="Heading 2 3" xfId="46"/>
    <cellStyle name="Heading 3 2" xfId="47"/>
    <cellStyle name="Heading 3 3" xfId="48"/>
    <cellStyle name="Heading 4 2" xfId="49"/>
    <cellStyle name="Heading 4 3" xfId="50"/>
    <cellStyle name="Hyperlink 2" xfId="51"/>
    <cellStyle name="Input 2" xfId="52"/>
    <cellStyle name="Input 3" xfId="53"/>
    <cellStyle name="Linked Cell 2" xfId="54"/>
    <cellStyle name="Linked Cell 3" xfId="55"/>
    <cellStyle name="Neutral 2" xfId="56"/>
    <cellStyle name="Neutral 3" xfId="57"/>
    <cellStyle name="Normal" xfId="0" builtinId="0"/>
    <cellStyle name="Normal 10" xfId="58"/>
    <cellStyle name="Normal 11" xfId="59"/>
    <cellStyle name="Normal 11 2" xfId="60"/>
    <cellStyle name="Normal 11 3" xfId="61"/>
    <cellStyle name="Normal 12" xfId="62"/>
    <cellStyle name="Normal 13" xfId="63"/>
    <cellStyle name="Normal 13 2" xfId="64"/>
    <cellStyle name="Normal 2" xfId="65"/>
    <cellStyle name="Normal 2 2" xfId="66"/>
    <cellStyle name="Normal 2 2 2" xfId="67"/>
    <cellStyle name="Normal 2 3" xfId="68"/>
    <cellStyle name="Normal 2_alocare 2014 trim I" xfId="69"/>
    <cellStyle name="Normal 3" xfId="70"/>
    <cellStyle name="Normal 3 2" xfId="71"/>
    <cellStyle name="Normal 3 3" xfId="72"/>
    <cellStyle name="Normal 3_alocare 2014 trim I" xfId="73"/>
    <cellStyle name="Normal 4" xfId="74"/>
    <cellStyle name="Normal 4 2" xfId="75"/>
    <cellStyle name="Normal 5" xfId="76"/>
    <cellStyle name="Normal 6" xfId="77"/>
    <cellStyle name="Normal 6 2" xfId="78"/>
    <cellStyle name="Normal 7" xfId="79"/>
    <cellStyle name="Normal 8" xfId="80"/>
    <cellStyle name="Normal 9" xfId="81"/>
    <cellStyle name="Normal_alocare 2014 trim I 2" xfId="82"/>
    <cellStyle name="Normal_ANALIZA TRIM.I 2013 -INSUF HEPATICA 2" xfId="83"/>
    <cellStyle name="Normal_centralizator programe noi 2013" xfId="84"/>
    <cellStyle name="Normal_centralizator programe noi 2013 2" xfId="85"/>
    <cellStyle name="Normal_DIABET TRIM(2)(1).I 2013 2 2" xfId="86"/>
    <cellStyle name="Normal_DIABET TRIM(2).I 2013 2" xfId="87"/>
    <cellStyle name="Normal_dializa analiza 3" xfId="88"/>
    <cellStyle name="Normal_fila" xfId="89"/>
    <cellStyle name="Normal_oncologie" xfId="90"/>
    <cellStyle name="Normal_SANATATE MINTALA - CENTRALIZARE 2" xfId="91"/>
    <cellStyle name="Note 2" xfId="92"/>
    <cellStyle name="Note 3" xfId="93"/>
    <cellStyle name="Output 2" xfId="94"/>
    <cellStyle name="Output 3" xfId="95"/>
    <cellStyle name="Title 2" xfId="96"/>
    <cellStyle name="Title 3" xfId="97"/>
    <cellStyle name="Total 2" xfId="98"/>
    <cellStyle name="Warning Text 2" xfId="99"/>
    <cellStyle name="Warning Text 3" xfId="10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2D050"/>
      <rgbColor rgb="00FFC0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Users\Florin\AppData\Local\Microsoft\Windows\Temporary%20Internet%20Files\Content.IE5\1H500JWP\sit%20casmb\final\calcul%20sume%20final\act%20aditional%2014.06.2013\anexe%20act%20aditional%2014.06.201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2016\VALORI%202016\valori%20contract%20an%202016%20-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ARMENLIPAN-N\Transfer\contractare%202015\anexa%20metodologie%20contractare%20FINA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nexa 13 radiologie interv "/>
      <sheetName val="anexa 12 prog nat de boli card"/>
      <sheetName val="anexa 11 ortopedie"/>
      <sheetName val="anexa 10 prog nat al surd."/>
      <sheetName val="anexa 9 insuficienta hepatica"/>
      <sheetName val="anexa 8 boli endocrine"/>
      <sheetName val="anexa 7 boli rare hemof.-talas"/>
      <sheetName val="anexa 6 boli neurologice"/>
      <sheetName val="anexa 5 boli rare-materiale"/>
      <sheetName val="anexa 4 boli rare - MEDIC."/>
      <sheetName val="anexa 3 transplant hepatic"/>
      <sheetName val="anexa 2 diabet"/>
      <sheetName val="anexa 1 oncolog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dializa"/>
      <sheetName val="radioterapie"/>
      <sheetName val="radiologie interv"/>
      <sheetName val="prog de boli cardio "/>
      <sheetName val="ortopedie"/>
      <sheetName val="hemof.-talas"/>
      <sheetName val="boli rare- medic"/>
      <sheetName val="boli endocrine"/>
      <sheetName val="oncologie"/>
      <sheetName val="prog nat al surd."/>
      <sheetName val="epilepsie "/>
      <sheetName val="transplant hepatic "/>
      <sheetName val="diabet"/>
      <sheetName val="insuficienta hepatica"/>
      <sheetName val="reconstructia mamara"/>
      <sheetName val="boli neurologice"/>
      <sheetName val="san. mintala - medicam"/>
      <sheetName val="san. mintala-materiale"/>
      <sheetName val="boli rare- materiale"/>
      <sheetName val="seturi pompe insulina"/>
      <sheetName val="pompe insulina"/>
      <sheetName val="medular"/>
      <sheetName val="hidrocefalie"/>
      <sheetName val="leucemi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dializa final"/>
      <sheetName val="dializa final (2)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16"/>
  <sheetViews>
    <sheetView workbookViewId="0">
      <selection activeCell="K29" sqref="K29"/>
    </sheetView>
  </sheetViews>
  <sheetFormatPr defaultRowHeight="12.75"/>
  <cols>
    <col min="1" max="1" width="2.5703125" customWidth="1"/>
    <col min="2" max="2" width="6.85546875" customWidth="1"/>
    <col min="3" max="3" width="18.7109375" customWidth="1"/>
    <col min="4" max="4" width="12.7109375" style="182" customWidth="1"/>
    <col min="5" max="6" width="12.7109375" customWidth="1"/>
    <col min="7" max="7" width="10.140625" bestFit="1" customWidth="1"/>
  </cols>
  <sheetData>
    <row r="5" spans="2:6">
      <c r="B5" s="195" t="s">
        <v>267</v>
      </c>
    </row>
    <row r="9" spans="2:6">
      <c r="F9" s="631" t="s">
        <v>327</v>
      </c>
    </row>
    <row r="10" spans="2:6" ht="25.5">
      <c r="B10" s="244" t="s">
        <v>20</v>
      </c>
      <c r="C10" s="243" t="s">
        <v>1</v>
      </c>
      <c r="D10" s="175" t="s">
        <v>326</v>
      </c>
      <c r="E10" s="586" t="s">
        <v>321</v>
      </c>
      <c r="F10" s="469" t="s">
        <v>324</v>
      </c>
    </row>
    <row r="11" spans="2:6" ht="43.5" customHeight="1">
      <c r="B11" s="244">
        <v>1</v>
      </c>
      <c r="C11" s="168" t="s">
        <v>325</v>
      </c>
      <c r="D11" s="391">
        <v>269045.76000000001</v>
      </c>
      <c r="E11" s="351">
        <v>133412.86999999994</v>
      </c>
      <c r="F11" s="351">
        <v>43000</v>
      </c>
    </row>
    <row r="12" spans="2:6">
      <c r="B12" s="48"/>
      <c r="C12" s="49"/>
    </row>
    <row r="13" spans="2:6">
      <c r="B13" s="48"/>
      <c r="C13" s="49"/>
    </row>
    <row r="14" spans="2:6">
      <c r="B14" s="182"/>
      <c r="D14"/>
    </row>
    <row r="15" spans="2:6">
      <c r="B15" s="182"/>
      <c r="D15"/>
    </row>
    <row r="16" spans="2:6">
      <c r="B16" s="182"/>
      <c r="D16"/>
    </row>
  </sheetData>
  <pageMargins left="0.7" right="0.7" top="0.51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O32"/>
  <sheetViews>
    <sheetView zoomScale="96" zoomScaleNormal="96" workbookViewId="0">
      <selection activeCell="M15" sqref="M15"/>
    </sheetView>
  </sheetViews>
  <sheetFormatPr defaultRowHeight="12.75"/>
  <cols>
    <col min="1" max="1" width="3.140625" style="7" customWidth="1"/>
    <col min="2" max="2" width="4.7109375" style="25" customWidth="1"/>
    <col min="3" max="3" width="25.42578125" style="7" customWidth="1"/>
    <col min="4" max="4" width="32.42578125" style="8" customWidth="1"/>
    <col min="5" max="5" width="20.28515625" style="14" customWidth="1"/>
    <col min="6" max="6" width="17.7109375" style="7" customWidth="1"/>
    <col min="7" max="7" width="18.28515625" style="14" customWidth="1"/>
    <col min="8" max="8" width="11.7109375" style="7" customWidth="1"/>
    <col min="9" max="16384" width="9.140625" style="7"/>
  </cols>
  <sheetData>
    <row r="1" spans="2:15">
      <c r="D1" s="7"/>
    </row>
    <row r="2" spans="2:15">
      <c r="B2" s="7"/>
      <c r="D2" s="14"/>
    </row>
    <row r="3" spans="2:15">
      <c r="B3" s="100"/>
      <c r="C3" s="41" t="s">
        <v>24</v>
      </c>
    </row>
    <row r="4" spans="2:15" ht="15.75" customHeight="1" thickBot="1">
      <c r="E4" s="30"/>
      <c r="F4" s="30"/>
      <c r="G4" s="639" t="s">
        <v>327</v>
      </c>
    </row>
    <row r="5" spans="2:15" ht="26.25" thickBot="1">
      <c r="B5" s="591" t="s">
        <v>20</v>
      </c>
      <c r="C5" s="294" t="s">
        <v>168</v>
      </c>
      <c r="D5" s="294" t="s">
        <v>1</v>
      </c>
      <c r="E5" s="294" t="s">
        <v>326</v>
      </c>
      <c r="F5" s="588" t="s">
        <v>321</v>
      </c>
      <c r="G5" s="711" t="s">
        <v>324</v>
      </c>
    </row>
    <row r="6" spans="2:15" ht="29.25" customHeight="1">
      <c r="B6" s="712">
        <v>1</v>
      </c>
      <c r="C6" s="817" t="s">
        <v>25</v>
      </c>
      <c r="D6" s="95" t="s">
        <v>67</v>
      </c>
      <c r="E6" s="86">
        <v>32571.949999999997</v>
      </c>
      <c r="F6" s="593">
        <v>24680.050000000003</v>
      </c>
      <c r="G6" s="594">
        <v>8226.68</v>
      </c>
    </row>
    <row r="7" spans="2:15" ht="30" customHeight="1">
      <c r="B7" s="91">
        <v>2</v>
      </c>
      <c r="C7" s="818"/>
      <c r="D7" s="5" t="s">
        <v>69</v>
      </c>
      <c r="E7" s="5">
        <v>22908.7</v>
      </c>
      <c r="F7" s="133">
        <v>13013.599999999999</v>
      </c>
      <c r="G7" s="595">
        <v>4337.87</v>
      </c>
    </row>
    <row r="8" spans="2:15">
      <c r="B8" s="91">
        <v>3</v>
      </c>
      <c r="C8" s="818"/>
      <c r="D8" s="344" t="s">
        <v>160</v>
      </c>
      <c r="E8" s="5">
        <v>1198.6500000000001</v>
      </c>
      <c r="F8" s="133">
        <v>4141.1899999999996</v>
      </c>
      <c r="G8" s="595">
        <v>1380.4</v>
      </c>
    </row>
    <row r="9" spans="2:15" s="8" customFormat="1" ht="21" customHeight="1" thickBot="1">
      <c r="B9" s="372"/>
      <c r="C9" s="819"/>
      <c r="D9" s="2" t="s">
        <v>7</v>
      </c>
      <c r="E9" s="713">
        <f>SUM(E6:E8)</f>
        <v>56679.299999999996</v>
      </c>
      <c r="F9" s="713">
        <v>41834.840000000004</v>
      </c>
      <c r="G9" s="714">
        <v>13944.949999999999</v>
      </c>
      <c r="H9" s="55"/>
    </row>
    <row r="10" spans="2:15" ht="26.25" customHeight="1">
      <c r="B10" s="373">
        <v>1</v>
      </c>
      <c r="C10" s="820" t="s">
        <v>26</v>
      </c>
      <c r="D10" s="108" t="s">
        <v>67</v>
      </c>
      <c r="E10" s="540">
        <v>184.56</v>
      </c>
      <c r="F10" s="134">
        <v>79.44</v>
      </c>
      <c r="G10" s="627">
        <v>26.48</v>
      </c>
    </row>
    <row r="11" spans="2:15" ht="25.5">
      <c r="B11" s="91">
        <v>2</v>
      </c>
      <c r="C11" s="818"/>
      <c r="D11" s="5" t="s">
        <v>69</v>
      </c>
      <c r="E11" s="5">
        <v>2648.74</v>
      </c>
      <c r="F11" s="133">
        <v>15476.44</v>
      </c>
      <c r="G11" s="595">
        <v>5158.8100000000004</v>
      </c>
    </row>
    <row r="12" spans="2:15" ht="24.75" customHeight="1">
      <c r="B12" s="91">
        <v>3</v>
      </c>
      <c r="C12" s="818"/>
      <c r="D12" s="344" t="s">
        <v>160</v>
      </c>
      <c r="E12" s="5">
        <v>117.44999999999999</v>
      </c>
      <c r="F12" s="133">
        <v>199.41000000000003</v>
      </c>
      <c r="G12" s="595">
        <v>66.47</v>
      </c>
    </row>
    <row r="13" spans="2:15" ht="24.75" customHeight="1">
      <c r="B13" s="91">
        <v>4</v>
      </c>
      <c r="C13" s="821"/>
      <c r="D13" s="396" t="s">
        <v>333</v>
      </c>
      <c r="E13" s="5">
        <v>0</v>
      </c>
      <c r="F13" s="133">
        <v>1039</v>
      </c>
      <c r="G13" s="595">
        <v>346.33</v>
      </c>
    </row>
    <row r="14" spans="2:15" s="8" customFormat="1" ht="13.5" thickBot="1">
      <c r="B14" s="715"/>
      <c r="C14" s="821"/>
      <c r="D14" s="191" t="s">
        <v>7</v>
      </c>
      <c r="E14" s="716">
        <f>SUM(E10:E13)</f>
        <v>2950.7499999999995</v>
      </c>
      <c r="F14" s="716">
        <v>16794.29</v>
      </c>
      <c r="G14" s="717">
        <v>5598.09</v>
      </c>
      <c r="H14" s="55"/>
    </row>
    <row r="15" spans="2:15" ht="33" customHeight="1">
      <c r="B15" s="712">
        <v>1</v>
      </c>
      <c r="C15" s="817" t="s">
        <v>27</v>
      </c>
      <c r="D15" s="86" t="s">
        <v>69</v>
      </c>
      <c r="E15" s="86">
        <v>256602.27999999997</v>
      </c>
      <c r="F15" s="593">
        <v>275649.74000000005</v>
      </c>
      <c r="G15" s="594">
        <v>91883.25</v>
      </c>
    </row>
    <row r="16" spans="2:15" ht="28.5" customHeight="1">
      <c r="B16" s="91">
        <v>2</v>
      </c>
      <c r="C16" s="818"/>
      <c r="D16" s="76" t="s">
        <v>62</v>
      </c>
      <c r="E16" s="5">
        <v>44927.869999999995</v>
      </c>
      <c r="F16" s="133">
        <v>65624.850000000006</v>
      </c>
      <c r="G16" s="595">
        <v>21874.95</v>
      </c>
      <c r="O16" s="7">
        <v>1</v>
      </c>
    </row>
    <row r="17" spans="1:8" ht="18.75" customHeight="1">
      <c r="B17" s="91">
        <v>3</v>
      </c>
      <c r="C17" s="818"/>
      <c r="D17" s="344" t="s">
        <v>160</v>
      </c>
      <c r="E17" s="5">
        <v>205.54000000000002</v>
      </c>
      <c r="F17" s="133">
        <v>369</v>
      </c>
      <c r="G17" s="595">
        <v>0</v>
      </c>
    </row>
    <row r="18" spans="1:8" ht="18.75" customHeight="1">
      <c r="B18" s="411">
        <v>4</v>
      </c>
      <c r="C18" s="821"/>
      <c r="D18" s="396" t="s">
        <v>333</v>
      </c>
      <c r="E18" s="5">
        <v>0</v>
      </c>
      <c r="F18" s="133">
        <v>39388</v>
      </c>
      <c r="G18" s="595">
        <v>0</v>
      </c>
    </row>
    <row r="19" spans="1:8" s="8" customFormat="1" ht="21.75" customHeight="1" thickBot="1">
      <c r="B19" s="372"/>
      <c r="C19" s="819"/>
      <c r="D19" s="2" t="s">
        <v>7</v>
      </c>
      <c r="E19" s="132">
        <f>SUM(E15:E18)</f>
        <v>301735.68999999994</v>
      </c>
      <c r="F19" s="132">
        <v>381031.59000000008</v>
      </c>
      <c r="G19" s="596">
        <v>113758.2</v>
      </c>
      <c r="H19" s="55"/>
    </row>
    <row r="20" spans="1:8" ht="27" customHeight="1" thickBot="1">
      <c r="B20" s="382"/>
      <c r="C20" s="94" t="s">
        <v>7</v>
      </c>
      <c r="D20" s="94"/>
      <c r="E20" s="135">
        <f>E9+E14+E19</f>
        <v>361365.73999999993</v>
      </c>
      <c r="F20" s="135">
        <v>439660.72000000009</v>
      </c>
      <c r="G20" s="599">
        <v>133301.24</v>
      </c>
      <c r="H20" s="55"/>
    </row>
    <row r="21" spans="1:8" s="8" customFormat="1">
      <c r="B21" s="101"/>
      <c r="C21" s="3"/>
      <c r="D21" s="3"/>
      <c r="E21" s="55"/>
      <c r="G21" s="55"/>
    </row>
    <row r="22" spans="1:8" s="119" customFormat="1" ht="12.75" customHeight="1">
      <c r="C22" s="724"/>
      <c r="D22" s="724"/>
      <c r="E22" s="124"/>
      <c r="G22" s="124"/>
    </row>
    <row r="23" spans="1:8" s="119" customFormat="1">
      <c r="C23" s="163"/>
      <c r="D23" s="163"/>
      <c r="E23" s="124"/>
      <c r="G23" s="124"/>
    </row>
    <row r="24" spans="1:8" s="23" customFormat="1">
      <c r="A24" s="14"/>
      <c r="B24" s="52"/>
      <c r="C24" s="21"/>
      <c r="E24" s="24"/>
      <c r="G24" s="24"/>
    </row>
    <row r="25" spans="1:8" s="23" customFormat="1">
      <c r="A25" s="14"/>
      <c r="B25" s="58"/>
      <c r="C25" s="53"/>
      <c r="E25" s="24"/>
      <c r="G25" s="24"/>
    </row>
    <row r="26" spans="1:8" s="15" customFormat="1">
      <c r="A26" s="13"/>
      <c r="B26" s="58"/>
      <c r="C26" s="39"/>
      <c r="D26" s="57"/>
      <c r="E26" s="21"/>
      <c r="G26" s="21"/>
    </row>
    <row r="27" spans="1:8" s="50" customFormat="1">
      <c r="A27" s="23"/>
      <c r="B27" s="58"/>
      <c r="C27" s="58"/>
      <c r="D27" s="58"/>
      <c r="E27" s="53"/>
      <c r="G27" s="53"/>
    </row>
    <row r="28" spans="1:8" s="15" customFormat="1">
      <c r="B28" s="103"/>
      <c r="C28" s="160"/>
      <c r="D28" s="21"/>
      <c r="E28" s="21"/>
      <c r="G28" s="21"/>
    </row>
    <row r="29" spans="1:8" s="23" customFormat="1">
      <c r="B29" s="102"/>
      <c r="C29" s="12"/>
      <c r="D29" s="24"/>
      <c r="E29" s="24"/>
      <c r="G29" s="24"/>
    </row>
    <row r="30" spans="1:8" s="15" customFormat="1">
      <c r="B30" s="103"/>
      <c r="C30" s="12"/>
      <c r="D30" s="21"/>
      <c r="E30" s="21"/>
      <c r="G30" s="21"/>
    </row>
    <row r="31" spans="1:8" s="50" customFormat="1">
      <c r="B31" s="66"/>
      <c r="D31" s="53"/>
      <c r="E31" s="53"/>
      <c r="G31" s="53"/>
    </row>
    <row r="32" spans="1:8" s="58" customFormat="1">
      <c r="E32" s="59"/>
      <c r="G32" s="59"/>
    </row>
  </sheetData>
  <sheetProtection selectLockedCells="1" selectUnlockedCells="1"/>
  <mergeCells count="4">
    <mergeCell ref="C6:C9"/>
    <mergeCell ref="C10:C14"/>
    <mergeCell ref="C15:C19"/>
    <mergeCell ref="C22:D22"/>
  </mergeCells>
  <pageMargins left="0.16" right="0.16" top="0.17" bottom="0.17" header="0.16" footer="0.15"/>
  <pageSetup paperSize="9" scale="90" firstPageNumber="0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>
  <dimension ref="A1:H37"/>
  <sheetViews>
    <sheetView topLeftCell="A3" zoomScaleNormal="100" workbookViewId="0">
      <selection activeCell="J15" sqref="J15"/>
    </sheetView>
  </sheetViews>
  <sheetFormatPr defaultRowHeight="12.75"/>
  <cols>
    <col min="1" max="1" width="1.5703125" style="18" customWidth="1"/>
    <col min="2" max="2" width="4.5703125" style="18" customWidth="1"/>
    <col min="3" max="3" width="19" style="18" customWidth="1"/>
    <col min="4" max="4" width="36.28515625" style="18" customWidth="1"/>
    <col min="5" max="5" width="20.5703125" style="35" customWidth="1"/>
    <col min="6" max="6" width="15" style="18" customWidth="1"/>
    <col min="7" max="7" width="21.42578125" style="18" customWidth="1"/>
    <col min="8" max="8" width="12.28515625" style="18" bestFit="1" customWidth="1"/>
    <col min="9" max="16384" width="9.140625" style="18"/>
  </cols>
  <sheetData>
    <row r="1" spans="2:8" s="7" customFormat="1">
      <c r="B1" s="25"/>
      <c r="E1" s="14"/>
    </row>
    <row r="2" spans="2:8" s="4" customFormat="1">
      <c r="D2" s="14"/>
      <c r="E2" s="179"/>
    </row>
    <row r="3" spans="2:8" ht="31.5" customHeight="1">
      <c r="C3" s="812" t="s">
        <v>173</v>
      </c>
      <c r="D3" s="812"/>
      <c r="E3" s="812"/>
      <c r="F3" s="812"/>
    </row>
    <row r="4" spans="2:8" ht="24" customHeight="1" thickBot="1">
      <c r="D4" s="22"/>
      <c r="E4" s="30"/>
      <c r="F4" s="30"/>
      <c r="G4" s="639" t="s">
        <v>327</v>
      </c>
    </row>
    <row r="5" spans="2:8" s="22" customFormat="1" ht="39" customHeight="1" thickBot="1">
      <c r="B5" s="157" t="s">
        <v>20</v>
      </c>
      <c r="C5" s="94" t="s">
        <v>168</v>
      </c>
      <c r="D5" s="94" t="s">
        <v>1</v>
      </c>
      <c r="E5" s="94" t="s">
        <v>326</v>
      </c>
      <c r="F5" s="172" t="s">
        <v>321</v>
      </c>
      <c r="G5" s="640" t="s">
        <v>324</v>
      </c>
    </row>
    <row r="6" spans="2:8" s="87" customFormat="1" ht="25.5">
      <c r="B6" s="647">
        <v>1</v>
      </c>
      <c r="C6" s="817" t="s">
        <v>30</v>
      </c>
      <c r="D6" s="86" t="s">
        <v>60</v>
      </c>
      <c r="E6" s="360">
        <v>578390</v>
      </c>
      <c r="F6" s="359">
        <v>913610</v>
      </c>
      <c r="G6" s="648">
        <v>300000</v>
      </c>
    </row>
    <row r="7" spans="2:8" s="87" customFormat="1" ht="25.5">
      <c r="B7" s="645">
        <v>2</v>
      </c>
      <c r="C7" s="818"/>
      <c r="D7" s="5" t="s">
        <v>59</v>
      </c>
      <c r="E7" s="88">
        <v>1242650</v>
      </c>
      <c r="F7" s="256">
        <v>857350</v>
      </c>
      <c r="G7" s="537">
        <v>300000</v>
      </c>
    </row>
    <row r="8" spans="2:8" s="87" customFormat="1" ht="25.5">
      <c r="B8" s="645">
        <v>3</v>
      </c>
      <c r="C8" s="818"/>
      <c r="D8" s="5" t="s">
        <v>68</v>
      </c>
      <c r="E8" s="88">
        <v>589620</v>
      </c>
      <c r="F8" s="256">
        <v>610380</v>
      </c>
      <c r="G8" s="537">
        <v>200000</v>
      </c>
    </row>
    <row r="9" spans="2:8" s="87" customFormat="1" ht="25.5" customHeight="1" thickBot="1">
      <c r="B9" s="645">
        <v>4</v>
      </c>
      <c r="C9" s="818"/>
      <c r="D9" s="5" t="s">
        <v>202</v>
      </c>
      <c r="E9" s="88">
        <v>0</v>
      </c>
      <c r="F9" s="256">
        <v>800000</v>
      </c>
      <c r="G9" s="572">
        <v>0</v>
      </c>
    </row>
    <row r="10" spans="2:8" s="89" customFormat="1" ht="13.5" thickBot="1">
      <c r="B10" s="649"/>
      <c r="C10" s="819"/>
      <c r="D10" s="2" t="s">
        <v>7</v>
      </c>
      <c r="E10" s="488">
        <f>SUM(E6:E9)</f>
        <v>2410660</v>
      </c>
      <c r="F10" s="488">
        <v>3181340</v>
      </c>
      <c r="G10" s="527">
        <v>800000</v>
      </c>
      <c r="H10" s="276"/>
    </row>
    <row r="11" spans="2:8" s="87" customFormat="1" ht="25.5">
      <c r="B11" s="647">
        <v>1</v>
      </c>
      <c r="C11" s="817" t="s">
        <v>200</v>
      </c>
      <c r="D11" s="86" t="s">
        <v>60</v>
      </c>
      <c r="E11" s="360">
        <v>54950</v>
      </c>
      <c r="F11" s="359">
        <v>5050</v>
      </c>
      <c r="G11" s="648">
        <v>0</v>
      </c>
    </row>
    <row r="12" spans="2:8" s="87" customFormat="1" ht="25.5">
      <c r="B12" s="645">
        <v>2</v>
      </c>
      <c r="C12" s="818"/>
      <c r="D12" s="5" t="s">
        <v>59</v>
      </c>
      <c r="E12" s="88">
        <v>18630</v>
      </c>
      <c r="F12" s="256">
        <v>41370</v>
      </c>
      <c r="G12" s="537">
        <v>0</v>
      </c>
    </row>
    <row r="13" spans="2:8" s="87" customFormat="1" ht="26.25" thickBot="1">
      <c r="B13" s="645">
        <v>3</v>
      </c>
      <c r="C13" s="818"/>
      <c r="D13" s="5" t="s">
        <v>68</v>
      </c>
      <c r="E13" s="88">
        <v>0</v>
      </c>
      <c r="F13" s="256">
        <v>0</v>
      </c>
      <c r="G13" s="572">
        <v>0</v>
      </c>
    </row>
    <row r="14" spans="2:8" s="89" customFormat="1" ht="13.5" thickBot="1">
      <c r="B14" s="649"/>
      <c r="C14" s="819"/>
      <c r="D14" s="2" t="s">
        <v>7</v>
      </c>
      <c r="E14" s="488">
        <f>SUM(E11:E13)</f>
        <v>73580</v>
      </c>
      <c r="F14" s="488">
        <v>46420</v>
      </c>
      <c r="G14" s="527">
        <v>0</v>
      </c>
      <c r="H14" s="276"/>
    </row>
    <row r="15" spans="2:8" s="87" customFormat="1" ht="25.5">
      <c r="B15" s="647">
        <v>1</v>
      </c>
      <c r="C15" s="817" t="s">
        <v>201</v>
      </c>
      <c r="D15" s="86" t="s">
        <v>60</v>
      </c>
      <c r="E15" s="360">
        <v>0</v>
      </c>
      <c r="F15" s="359">
        <v>0</v>
      </c>
      <c r="G15" s="648">
        <v>0</v>
      </c>
    </row>
    <row r="16" spans="2:8" s="87" customFormat="1" ht="25.5">
      <c r="B16" s="645">
        <v>2</v>
      </c>
      <c r="C16" s="818"/>
      <c r="D16" s="5" t="s">
        <v>59</v>
      </c>
      <c r="E16" s="88">
        <v>0</v>
      </c>
      <c r="F16" s="256">
        <v>0</v>
      </c>
      <c r="G16" s="537">
        <v>0</v>
      </c>
    </row>
    <row r="17" spans="1:8" s="87" customFormat="1" ht="25.5" customHeight="1" thickBot="1">
      <c r="B17" s="645">
        <v>3</v>
      </c>
      <c r="C17" s="818"/>
      <c r="D17" s="5" t="s">
        <v>68</v>
      </c>
      <c r="E17" s="88">
        <v>0</v>
      </c>
      <c r="F17" s="256">
        <v>0</v>
      </c>
      <c r="G17" s="572">
        <v>0</v>
      </c>
    </row>
    <row r="18" spans="1:8" s="89" customFormat="1" ht="13.5" thickBot="1">
      <c r="B18" s="649"/>
      <c r="C18" s="819"/>
      <c r="D18" s="2" t="s">
        <v>7</v>
      </c>
      <c r="E18" s="488">
        <f>SUM(E15:E17)</f>
        <v>0</v>
      </c>
      <c r="F18" s="488">
        <v>0</v>
      </c>
      <c r="G18" s="527">
        <v>0</v>
      </c>
      <c r="H18" s="276"/>
    </row>
    <row r="19" spans="1:8" s="87" customFormat="1" ht="25.5">
      <c r="B19" s="643">
        <v>1</v>
      </c>
      <c r="C19" s="820" t="s">
        <v>195</v>
      </c>
      <c r="D19" s="540" t="s">
        <v>60</v>
      </c>
      <c r="E19" s="265">
        <v>336569</v>
      </c>
      <c r="F19" s="326">
        <v>609046</v>
      </c>
      <c r="G19" s="644">
        <v>203015</v>
      </c>
    </row>
    <row r="20" spans="1:8" s="87" customFormat="1" ht="25.5">
      <c r="B20" s="645">
        <v>2</v>
      </c>
      <c r="C20" s="818"/>
      <c r="D20" s="5" t="s">
        <v>59</v>
      </c>
      <c r="E20" s="88">
        <v>243750.5</v>
      </c>
      <c r="F20" s="256">
        <v>250149.5</v>
      </c>
      <c r="G20" s="537">
        <v>83383</v>
      </c>
    </row>
    <row r="21" spans="1:8" s="87" customFormat="1" ht="25.5" customHeight="1">
      <c r="B21" s="645">
        <v>3</v>
      </c>
      <c r="C21" s="818"/>
      <c r="D21" s="5" t="s">
        <v>68</v>
      </c>
      <c r="E21" s="88">
        <v>70000</v>
      </c>
      <c r="F21" s="256">
        <v>113845</v>
      </c>
      <c r="G21" s="537">
        <v>37948</v>
      </c>
    </row>
    <row r="22" spans="1:8" s="87" customFormat="1" ht="25.5" customHeight="1" thickBot="1">
      <c r="B22" s="645"/>
      <c r="C22" s="818"/>
      <c r="D22" s="322" t="s">
        <v>202</v>
      </c>
      <c r="E22" s="88">
        <v>0</v>
      </c>
      <c r="F22" s="256">
        <v>90512</v>
      </c>
      <c r="G22" s="537">
        <v>30171</v>
      </c>
    </row>
    <row r="23" spans="1:8" s="426" customFormat="1" ht="13.5" thickBot="1">
      <c r="B23" s="646"/>
      <c r="C23" s="819"/>
      <c r="D23" s="2" t="s">
        <v>7</v>
      </c>
      <c r="E23" s="488">
        <f>SUM(E19:E22)</f>
        <v>650319.5</v>
      </c>
      <c r="F23" s="488">
        <v>1063552.5</v>
      </c>
      <c r="G23" s="527">
        <v>354517</v>
      </c>
      <c r="H23" s="276"/>
    </row>
    <row r="24" spans="1:8" s="183" customFormat="1">
      <c r="B24" s="427"/>
      <c r="C24" s="428"/>
      <c r="D24" s="22"/>
      <c r="E24" s="72"/>
    </row>
    <row r="25" spans="1:8" s="7" customFormat="1">
      <c r="B25" s="24"/>
      <c r="C25" s="23"/>
      <c r="D25" s="118"/>
      <c r="E25" s="14"/>
    </row>
    <row r="26" spans="1:8" s="30" customFormat="1">
      <c r="B26" s="724"/>
      <c r="C26" s="724"/>
      <c r="D26" s="118"/>
      <c r="E26" s="31"/>
    </row>
    <row r="27" spans="1:8" s="119" customFormat="1">
      <c r="B27" s="163"/>
      <c r="C27" s="163"/>
      <c r="D27" s="118"/>
      <c r="E27" s="124"/>
    </row>
    <row r="28" spans="1:8" s="115" customFormat="1">
      <c r="B28" s="20"/>
      <c r="C28" s="116"/>
      <c r="E28" s="116"/>
    </row>
    <row r="29" spans="1:8" s="115" customFormat="1">
      <c r="B29" s="14"/>
      <c r="C29" s="113"/>
      <c r="D29" s="39"/>
      <c r="E29" s="116"/>
    </row>
    <row r="30" spans="1:8" s="39" customFormat="1">
      <c r="C30" s="67"/>
      <c r="E30" s="57"/>
    </row>
    <row r="31" spans="1:8" s="39" customFormat="1">
      <c r="C31" s="67"/>
      <c r="D31" s="18"/>
      <c r="E31" s="57"/>
    </row>
    <row r="32" spans="1:8" s="23" customFormat="1">
      <c r="A32" s="14"/>
      <c r="B32" s="58"/>
      <c r="C32" s="53"/>
      <c r="E32" s="24"/>
    </row>
    <row r="33" spans="3:5" s="15" customFormat="1">
      <c r="C33" s="103"/>
      <c r="D33" s="12"/>
      <c r="E33" s="21"/>
    </row>
    <row r="36" spans="3:5">
      <c r="C36" s="161"/>
      <c r="D36" s="162"/>
    </row>
    <row r="37" spans="3:5">
      <c r="C37" s="162"/>
      <c r="D37" s="162"/>
    </row>
  </sheetData>
  <sheetProtection selectLockedCells="1" selectUnlockedCells="1"/>
  <mergeCells count="6">
    <mergeCell ref="C6:C10"/>
    <mergeCell ref="C11:C14"/>
    <mergeCell ref="C15:C18"/>
    <mergeCell ref="C19:C23"/>
    <mergeCell ref="B26:C26"/>
    <mergeCell ref="C3:F3"/>
  </mergeCells>
  <pageMargins left="0.15748031496062992" right="0.19685039370078741" top="0.19685039370078741" bottom="0.19685039370078741" header="0.19685039370078741" footer="0.23622047244094491"/>
  <pageSetup paperSize="9" scale="90" firstPageNumber="0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sheetPr>
    <tabColor rgb="FF00B050"/>
  </sheetPr>
  <dimension ref="B1:AB57"/>
  <sheetViews>
    <sheetView topLeftCell="J1" zoomScaleNormal="100" workbookViewId="0">
      <pane ySplit="4" topLeftCell="A17" activePane="bottomLeft" state="frozen"/>
      <selection activeCell="C3" sqref="C3:E3"/>
      <selection pane="bottomLeft" activeCell="Z45" sqref="Z45"/>
    </sheetView>
  </sheetViews>
  <sheetFormatPr defaultRowHeight="45" customHeight="1"/>
  <cols>
    <col min="1" max="1" width="1.5703125" style="18" customWidth="1"/>
    <col min="2" max="2" width="4.5703125" style="18" customWidth="1"/>
    <col min="3" max="3" width="26.85546875" style="22" customWidth="1"/>
    <col min="4" max="4" width="34.140625" style="18" customWidth="1"/>
    <col min="5" max="6" width="14.5703125" style="35" customWidth="1"/>
    <col min="7" max="7" width="15.42578125" style="18" customWidth="1"/>
    <col min="8" max="8" width="17.85546875" style="18" customWidth="1"/>
    <col min="9" max="9" width="16.5703125" style="18" customWidth="1"/>
    <col min="10" max="10" width="17.42578125" style="18" customWidth="1"/>
    <col min="11" max="11" width="13.5703125" style="18" customWidth="1"/>
    <col min="12" max="12" width="13" style="35" customWidth="1"/>
    <col min="13" max="13" width="11.42578125" style="35" customWidth="1"/>
    <col min="14" max="14" width="14.28515625" style="18" customWidth="1"/>
    <col min="15" max="15" width="13.42578125" style="35" customWidth="1"/>
    <col min="16" max="16" width="12.140625" style="18" customWidth="1"/>
    <col min="17" max="17" width="14.140625" style="35" customWidth="1"/>
    <col min="18" max="18" width="15.42578125" style="35" customWidth="1"/>
    <col min="19" max="19" width="15.5703125" style="35" customWidth="1"/>
    <col min="20" max="20" width="12.85546875" style="35" customWidth="1"/>
    <col min="21" max="21" width="13" style="18" customWidth="1"/>
    <col min="22" max="26" width="14.28515625" style="18" customWidth="1"/>
    <col min="27" max="27" width="12.7109375" style="18" customWidth="1"/>
    <col min="28" max="28" width="11.7109375" style="18" bestFit="1" customWidth="1"/>
    <col min="29" max="16384" width="9.140625" style="18"/>
  </cols>
  <sheetData>
    <row r="1" spans="2:28" ht="8.25" customHeight="1">
      <c r="C1" s="18"/>
    </row>
    <row r="2" spans="2:28" ht="20.25" customHeight="1">
      <c r="B2" s="138" t="s">
        <v>107</v>
      </c>
      <c r="C2" s="138"/>
      <c r="D2" s="138"/>
      <c r="E2" s="142"/>
      <c r="F2" s="142"/>
    </row>
    <row r="3" spans="2:28" ht="20.25" customHeight="1" thickBot="1">
      <c r="D3" s="22"/>
      <c r="E3" s="72"/>
      <c r="F3" s="72"/>
    </row>
    <row r="4" spans="2:28" s="22" customFormat="1" ht="39" customHeight="1" thickBot="1">
      <c r="B4" s="383" t="s">
        <v>20</v>
      </c>
      <c r="C4" s="384" t="s">
        <v>208</v>
      </c>
      <c r="D4" s="385" t="s">
        <v>1</v>
      </c>
      <c r="E4" s="107" t="s">
        <v>287</v>
      </c>
      <c r="F4" s="107" t="s">
        <v>288</v>
      </c>
      <c r="G4" s="231" t="s">
        <v>256</v>
      </c>
      <c r="H4" s="231" t="s">
        <v>268</v>
      </c>
      <c r="I4" s="205" t="s">
        <v>274</v>
      </c>
      <c r="J4" s="231" t="s">
        <v>275</v>
      </c>
      <c r="K4" s="369" t="s">
        <v>277</v>
      </c>
      <c r="L4" s="94" t="s">
        <v>279</v>
      </c>
      <c r="M4" s="94" t="s">
        <v>278</v>
      </c>
      <c r="N4" s="386" t="s">
        <v>276</v>
      </c>
      <c r="O4" s="217" t="s">
        <v>289</v>
      </c>
      <c r="P4" s="217" t="s">
        <v>290</v>
      </c>
      <c r="Q4" s="352" t="s">
        <v>276</v>
      </c>
      <c r="R4" s="205" t="s">
        <v>291</v>
      </c>
      <c r="S4" s="231" t="s">
        <v>292</v>
      </c>
      <c r="T4" s="387" t="s">
        <v>273</v>
      </c>
      <c r="U4" s="368" t="s">
        <v>293</v>
      </c>
      <c r="V4" s="231" t="s">
        <v>294</v>
      </c>
      <c r="W4" s="337" t="s">
        <v>297</v>
      </c>
      <c r="X4" s="194" t="s">
        <v>298</v>
      </c>
      <c r="Y4" s="194" t="s">
        <v>299</v>
      </c>
      <c r="Z4" s="337" t="s">
        <v>300</v>
      </c>
    </row>
    <row r="5" spans="2:28" s="87" customFormat="1" ht="17.25" customHeight="1">
      <c r="B5" s="145">
        <v>1</v>
      </c>
      <c r="C5" s="824" t="s">
        <v>177</v>
      </c>
      <c r="D5" s="328" t="s">
        <v>8</v>
      </c>
      <c r="E5" s="173"/>
      <c r="F5" s="358"/>
      <c r="G5" s="359">
        <v>24476741.780000001</v>
      </c>
      <c r="H5" s="359">
        <f>ROUND(G5*1900000/26369310,0)</f>
        <v>1763634</v>
      </c>
      <c r="I5" s="360">
        <v>25137925.449999999</v>
      </c>
      <c r="J5" s="359">
        <v>1825870.0450354801</v>
      </c>
      <c r="K5" s="360">
        <f>I5-J5</f>
        <v>23312055.404964518</v>
      </c>
      <c r="L5" s="360">
        <f>K5/12</f>
        <v>1942671.2837470432</v>
      </c>
      <c r="M5" s="360">
        <v>2426000</v>
      </c>
      <c r="N5" s="359">
        <f>H5+M5</f>
        <v>4189634</v>
      </c>
      <c r="O5" s="360">
        <v>0</v>
      </c>
      <c r="P5" s="360">
        <f>M5+O5</f>
        <v>2426000</v>
      </c>
      <c r="Q5" s="359">
        <f>P5+H5</f>
        <v>4189634</v>
      </c>
      <c r="R5" s="360">
        <v>2194000</v>
      </c>
      <c r="S5" s="359">
        <f>R5+Q5</f>
        <v>6383634</v>
      </c>
      <c r="T5" s="360">
        <v>0</v>
      </c>
      <c r="U5" s="359">
        <f>S5+T5</f>
        <v>6383634</v>
      </c>
      <c r="V5" s="359">
        <v>2300000</v>
      </c>
      <c r="W5" s="88">
        <v>6108693.7199999997</v>
      </c>
      <c r="X5" s="88">
        <f>U5+V5-W5</f>
        <v>2574940.2800000003</v>
      </c>
      <c r="Y5" s="88">
        <f>V5*2-X5</f>
        <v>2025059.7199999997</v>
      </c>
      <c r="Z5" s="88">
        <f>Y5+X5</f>
        <v>4600000</v>
      </c>
    </row>
    <row r="6" spans="2:28" s="87" customFormat="1" ht="25.5" customHeight="1">
      <c r="B6" s="146">
        <v>2</v>
      </c>
      <c r="C6" s="828"/>
      <c r="D6" s="206" t="s">
        <v>210</v>
      </c>
      <c r="E6" s="5"/>
      <c r="F6" s="305"/>
      <c r="G6" s="325">
        <v>1892568.22</v>
      </c>
      <c r="H6" s="256">
        <f>ROUND(G6*1900000/26369310,0)</f>
        <v>136366</v>
      </c>
      <c r="I6" s="88">
        <v>1991574.73</v>
      </c>
      <c r="J6" s="256">
        <v>517374.38016293716</v>
      </c>
      <c r="K6" s="88">
        <f t="shared" ref="K6:K43" si="0">I6-J6</f>
        <v>1474200.3498370629</v>
      </c>
      <c r="L6" s="88">
        <f t="shared" ref="L6:L44" si="1">K6/12</f>
        <v>122850.02915308857</v>
      </c>
      <c r="M6" s="88">
        <v>195500</v>
      </c>
      <c r="N6" s="256">
        <f t="shared" ref="N6:N44" si="2">H6+M6</f>
        <v>331866</v>
      </c>
      <c r="O6" s="88">
        <v>0</v>
      </c>
      <c r="P6" s="88">
        <f t="shared" ref="P6:P44" si="3">M6+O6</f>
        <v>195500</v>
      </c>
      <c r="Q6" s="256">
        <f t="shared" ref="Q6:Q44" si="4">P6+H6</f>
        <v>331866</v>
      </c>
      <c r="R6" s="88">
        <f t="shared" ref="R6:R43" si="5">ROUND(P6*0.905,0)</f>
        <v>176928</v>
      </c>
      <c r="S6" s="256">
        <f t="shared" ref="S6:S44" si="6">R6+Q6</f>
        <v>508794</v>
      </c>
      <c r="T6" s="88">
        <v>0</v>
      </c>
      <c r="U6" s="256">
        <f t="shared" ref="U6:U44" si="7">S6+T6</f>
        <v>508794</v>
      </c>
      <c r="V6" s="256">
        <v>177000</v>
      </c>
      <c r="W6" s="88">
        <v>459467.48</v>
      </c>
      <c r="X6" s="88">
        <f t="shared" ref="X6:X44" si="8">U6+V6-W6</f>
        <v>226326.52000000002</v>
      </c>
      <c r="Y6" s="88">
        <f>V6*2-X6</f>
        <v>127673.47999999998</v>
      </c>
      <c r="Z6" s="88">
        <f t="shared" ref="Z6:Z44" si="9">Y6+X6</f>
        <v>354000</v>
      </c>
    </row>
    <row r="7" spans="2:28" s="87" customFormat="1" ht="12.75">
      <c r="B7" s="189">
        <v>3</v>
      </c>
      <c r="C7" s="829"/>
      <c r="D7" s="329" t="s">
        <v>51</v>
      </c>
      <c r="E7" s="5"/>
      <c r="F7" s="5"/>
      <c r="G7" s="256">
        <v>0</v>
      </c>
      <c r="H7" s="256">
        <f>ROUND(G7*1900000/26369310,0)</f>
        <v>0</v>
      </c>
      <c r="I7" s="88">
        <v>0</v>
      </c>
      <c r="J7" s="256">
        <v>0</v>
      </c>
      <c r="K7" s="88">
        <f t="shared" si="0"/>
        <v>0</v>
      </c>
      <c r="L7" s="88">
        <f t="shared" si="1"/>
        <v>0</v>
      </c>
      <c r="M7" s="88">
        <v>0</v>
      </c>
      <c r="N7" s="256">
        <f t="shared" si="2"/>
        <v>0</v>
      </c>
      <c r="O7" s="88">
        <v>0</v>
      </c>
      <c r="P7" s="88">
        <f t="shared" si="3"/>
        <v>0</v>
      </c>
      <c r="Q7" s="256">
        <f t="shared" si="4"/>
        <v>0</v>
      </c>
      <c r="R7" s="88">
        <f t="shared" si="5"/>
        <v>0</v>
      </c>
      <c r="S7" s="256">
        <f t="shared" si="6"/>
        <v>0</v>
      </c>
      <c r="T7" s="88">
        <v>0</v>
      </c>
      <c r="U7" s="256">
        <f t="shared" si="7"/>
        <v>0</v>
      </c>
      <c r="V7" s="256">
        <f>R7+T7</f>
        <v>0</v>
      </c>
      <c r="W7" s="88">
        <v>0</v>
      </c>
      <c r="X7" s="88">
        <f t="shared" si="8"/>
        <v>0</v>
      </c>
      <c r="Y7" s="88">
        <v>58000</v>
      </c>
      <c r="Z7" s="88">
        <f t="shared" si="9"/>
        <v>58000</v>
      </c>
    </row>
    <row r="8" spans="2:28" s="89" customFormat="1" ht="18" customHeight="1" thickBot="1">
      <c r="B8" s="131"/>
      <c r="C8" s="823"/>
      <c r="D8" s="330" t="s">
        <v>7</v>
      </c>
      <c r="E8" s="2">
        <v>13197000</v>
      </c>
      <c r="F8" s="132"/>
      <c r="G8" s="150">
        <v>26369310</v>
      </c>
      <c r="H8" s="150">
        <f>SUM(H5:H7)</f>
        <v>1900000</v>
      </c>
      <c r="I8" s="266">
        <v>27129500.18</v>
      </c>
      <c r="J8" s="266">
        <f t="shared" ref="J8:Z8" si="10">SUM(J5:J7)</f>
        <v>2343244.4251984172</v>
      </c>
      <c r="K8" s="266">
        <f t="shared" si="10"/>
        <v>24786255.754801579</v>
      </c>
      <c r="L8" s="266">
        <f t="shared" si="10"/>
        <v>2065521.3129001318</v>
      </c>
      <c r="M8" s="266">
        <f t="shared" si="10"/>
        <v>2621500</v>
      </c>
      <c r="N8" s="150">
        <f t="shared" si="10"/>
        <v>4521500</v>
      </c>
      <c r="O8" s="150">
        <f t="shared" si="10"/>
        <v>0</v>
      </c>
      <c r="P8" s="150">
        <f t="shared" si="10"/>
        <v>2621500</v>
      </c>
      <c r="Q8" s="150">
        <f t="shared" si="10"/>
        <v>4521500</v>
      </c>
      <c r="R8" s="150">
        <f t="shared" si="10"/>
        <v>2370928</v>
      </c>
      <c r="S8" s="150">
        <f t="shared" si="10"/>
        <v>6892428</v>
      </c>
      <c r="T8" s="150">
        <f t="shared" si="10"/>
        <v>0</v>
      </c>
      <c r="U8" s="150">
        <f t="shared" si="10"/>
        <v>6892428</v>
      </c>
      <c r="V8" s="150">
        <f t="shared" si="10"/>
        <v>2477000</v>
      </c>
      <c r="W8" s="150">
        <f t="shared" si="10"/>
        <v>6568161.1999999993</v>
      </c>
      <c r="X8" s="150">
        <f t="shared" si="10"/>
        <v>2801266.8000000003</v>
      </c>
      <c r="Y8" s="150">
        <f t="shared" si="10"/>
        <v>2210733.1999999997</v>
      </c>
      <c r="Z8" s="150">
        <f t="shared" si="10"/>
        <v>5012000</v>
      </c>
      <c r="AA8" s="276">
        <f>W8+Z8</f>
        <v>11580161.199999999</v>
      </c>
      <c r="AB8" s="392">
        <f>13197000-AA8</f>
        <v>1616838.8000000007</v>
      </c>
    </row>
    <row r="9" spans="2:28" s="22" customFormat="1" ht="12.75">
      <c r="B9" s="151">
        <v>1</v>
      </c>
      <c r="C9" s="822" t="s">
        <v>166</v>
      </c>
      <c r="D9" s="331" t="s">
        <v>8</v>
      </c>
      <c r="E9" s="170"/>
      <c r="F9" s="170"/>
      <c r="G9" s="326">
        <v>14775148</v>
      </c>
      <c r="H9" s="326">
        <v>1145800</v>
      </c>
      <c r="I9" s="265">
        <v>15480844.810000001</v>
      </c>
      <c r="J9" s="326">
        <v>1102168.7603130762</v>
      </c>
      <c r="K9" s="88">
        <f t="shared" si="0"/>
        <v>14378676.049686924</v>
      </c>
      <c r="L9" s="88">
        <f t="shared" si="1"/>
        <v>1198223.004140577</v>
      </c>
      <c r="M9" s="88">
        <v>1434350</v>
      </c>
      <c r="N9" s="256">
        <f t="shared" si="2"/>
        <v>2580150</v>
      </c>
      <c r="O9" s="88">
        <v>0</v>
      </c>
      <c r="P9" s="88">
        <f t="shared" si="3"/>
        <v>1434350</v>
      </c>
      <c r="Q9" s="256">
        <f t="shared" si="4"/>
        <v>2580150</v>
      </c>
      <c r="R9" s="88">
        <v>1295000</v>
      </c>
      <c r="S9" s="256">
        <f t="shared" si="6"/>
        <v>3875150</v>
      </c>
      <c r="T9" s="88">
        <v>0</v>
      </c>
      <c r="U9" s="256">
        <f t="shared" si="7"/>
        <v>3875150</v>
      </c>
      <c r="V9" s="256">
        <f>R9+T9</f>
        <v>1295000</v>
      </c>
      <c r="W9" s="88">
        <v>3784094.57</v>
      </c>
      <c r="X9" s="88">
        <f t="shared" si="8"/>
        <v>1386055.4300000002</v>
      </c>
      <c r="Y9" s="88">
        <f>V9*2-X9</f>
        <v>1203944.5699999998</v>
      </c>
      <c r="Z9" s="88">
        <f t="shared" si="9"/>
        <v>2590000</v>
      </c>
    </row>
    <row r="10" spans="2:28" s="22" customFormat="1" ht="13.5" customHeight="1">
      <c r="B10" s="171">
        <v>2</v>
      </c>
      <c r="C10" s="830"/>
      <c r="D10" s="206" t="s">
        <v>211</v>
      </c>
      <c r="E10" s="90"/>
      <c r="F10" s="90"/>
      <c r="G10" s="256">
        <v>492</v>
      </c>
      <c r="H10" s="256">
        <v>200</v>
      </c>
      <c r="I10" s="88">
        <v>0</v>
      </c>
      <c r="J10" s="256">
        <v>0</v>
      </c>
      <c r="K10" s="88">
        <f t="shared" si="0"/>
        <v>0</v>
      </c>
      <c r="L10" s="88">
        <f t="shared" si="1"/>
        <v>0</v>
      </c>
      <c r="M10" s="88">
        <v>0</v>
      </c>
      <c r="N10" s="256">
        <f t="shared" si="2"/>
        <v>200</v>
      </c>
      <c r="O10" s="88">
        <v>0</v>
      </c>
      <c r="P10" s="88">
        <f t="shared" si="3"/>
        <v>0</v>
      </c>
      <c r="Q10" s="256">
        <f t="shared" si="4"/>
        <v>200</v>
      </c>
      <c r="R10" s="88">
        <f t="shared" si="5"/>
        <v>0</v>
      </c>
      <c r="S10" s="256">
        <f t="shared" si="6"/>
        <v>200</v>
      </c>
      <c r="T10" s="88">
        <v>0</v>
      </c>
      <c r="U10" s="256">
        <f t="shared" si="7"/>
        <v>200</v>
      </c>
      <c r="V10" s="256">
        <f>R10+T10</f>
        <v>0</v>
      </c>
      <c r="W10" s="88">
        <v>0</v>
      </c>
      <c r="X10" s="88">
        <f t="shared" si="8"/>
        <v>200</v>
      </c>
      <c r="Y10" s="88">
        <v>0</v>
      </c>
      <c r="Z10" s="88">
        <f t="shared" si="9"/>
        <v>200</v>
      </c>
    </row>
    <row r="11" spans="2:28" s="22" customFormat="1" ht="12.75">
      <c r="B11" s="171">
        <v>3</v>
      </c>
      <c r="C11" s="830"/>
      <c r="D11" s="329" t="s">
        <v>51</v>
      </c>
      <c r="E11" s="90"/>
      <c r="F11" s="90"/>
      <c r="G11" s="256">
        <v>0</v>
      </c>
      <c r="H11" s="256">
        <v>0</v>
      </c>
      <c r="I11" s="88">
        <v>16488.060000000001</v>
      </c>
      <c r="J11" s="256">
        <v>14920.117999999999</v>
      </c>
      <c r="K11" s="88">
        <f t="shared" si="0"/>
        <v>1567.9420000000027</v>
      </c>
      <c r="L11" s="88">
        <f t="shared" si="1"/>
        <v>130.66183333333356</v>
      </c>
      <c r="M11" s="88">
        <v>0</v>
      </c>
      <c r="N11" s="256">
        <f t="shared" si="2"/>
        <v>0</v>
      </c>
      <c r="O11" s="88">
        <v>0</v>
      </c>
      <c r="P11" s="88">
        <f t="shared" si="3"/>
        <v>0</v>
      </c>
      <c r="Q11" s="256">
        <f t="shared" si="4"/>
        <v>0</v>
      </c>
      <c r="R11" s="88">
        <f t="shared" si="5"/>
        <v>0</v>
      </c>
      <c r="S11" s="256">
        <f t="shared" si="6"/>
        <v>0</v>
      </c>
      <c r="T11" s="88">
        <v>0</v>
      </c>
      <c r="U11" s="256">
        <f t="shared" si="7"/>
        <v>0</v>
      </c>
      <c r="V11" s="256">
        <f>R11+T11</f>
        <v>0</v>
      </c>
      <c r="W11" s="88">
        <v>0</v>
      </c>
      <c r="X11" s="88">
        <f t="shared" si="8"/>
        <v>0</v>
      </c>
      <c r="Y11" s="88">
        <f>V11*2-X11</f>
        <v>0</v>
      </c>
      <c r="Z11" s="88">
        <f t="shared" si="9"/>
        <v>0</v>
      </c>
    </row>
    <row r="12" spans="2:28" s="22" customFormat="1" ht="13.5" thickBot="1">
      <c r="B12" s="251"/>
      <c r="C12" s="829"/>
      <c r="D12" s="293" t="s">
        <v>7</v>
      </c>
      <c r="E12" s="191">
        <v>7818000</v>
      </c>
      <c r="F12" s="355"/>
      <c r="G12" s="356">
        <v>14775640</v>
      </c>
      <c r="H12" s="356">
        <f t="shared" ref="H12:Z12" si="11">SUM(H9:H11)</f>
        <v>1146000</v>
      </c>
      <c r="I12" s="357">
        <f t="shared" si="11"/>
        <v>15497332.870000001</v>
      </c>
      <c r="J12" s="357">
        <f t="shared" si="11"/>
        <v>1117088.8783130762</v>
      </c>
      <c r="K12" s="357">
        <f t="shared" si="11"/>
        <v>14380243.991686923</v>
      </c>
      <c r="L12" s="357">
        <f t="shared" si="11"/>
        <v>1198353.6659739104</v>
      </c>
      <c r="M12" s="357">
        <f t="shared" si="11"/>
        <v>1434350</v>
      </c>
      <c r="N12" s="356">
        <f t="shared" si="11"/>
        <v>2580350</v>
      </c>
      <c r="O12" s="356">
        <f t="shared" si="11"/>
        <v>0</v>
      </c>
      <c r="P12" s="356">
        <f t="shared" si="11"/>
        <v>1434350</v>
      </c>
      <c r="Q12" s="150">
        <f t="shared" si="11"/>
        <v>2580350</v>
      </c>
      <c r="R12" s="266">
        <f t="shared" si="11"/>
        <v>1295000</v>
      </c>
      <c r="S12" s="150">
        <f t="shared" si="11"/>
        <v>3875350</v>
      </c>
      <c r="T12" s="150">
        <f t="shared" si="11"/>
        <v>0</v>
      </c>
      <c r="U12" s="150">
        <f t="shared" si="11"/>
        <v>3875350</v>
      </c>
      <c r="V12" s="150">
        <f t="shared" si="11"/>
        <v>1295000</v>
      </c>
      <c r="W12" s="150">
        <f t="shared" si="11"/>
        <v>3784094.57</v>
      </c>
      <c r="X12" s="150">
        <f t="shared" si="11"/>
        <v>1386255.4300000002</v>
      </c>
      <c r="Y12" s="150">
        <f t="shared" si="11"/>
        <v>1203944.5699999998</v>
      </c>
      <c r="Z12" s="150">
        <f t="shared" si="11"/>
        <v>2590200</v>
      </c>
      <c r="AA12" s="276">
        <f>W12+Z12</f>
        <v>6374294.5700000003</v>
      </c>
    </row>
    <row r="13" spans="2:28" s="87" customFormat="1" ht="12.75">
      <c r="B13" s="145">
        <v>1</v>
      </c>
      <c r="C13" s="824" t="s">
        <v>270</v>
      </c>
      <c r="D13" s="328" t="s">
        <v>8</v>
      </c>
      <c r="E13" s="173"/>
      <c r="F13" s="173"/>
      <c r="G13" s="359">
        <v>2487038.29</v>
      </c>
      <c r="H13" s="359">
        <f>ROUND(G13*174000/2581220,0)</f>
        <v>167651</v>
      </c>
      <c r="I13" s="360">
        <v>2510908.04</v>
      </c>
      <c r="J13" s="359">
        <v>185523.41465144398</v>
      </c>
      <c r="K13" s="360">
        <f t="shared" si="0"/>
        <v>2325384.6253485559</v>
      </c>
      <c r="L13" s="360">
        <f t="shared" si="1"/>
        <v>193782.05211237966</v>
      </c>
      <c r="M13" s="360">
        <v>250800</v>
      </c>
      <c r="N13" s="359">
        <f t="shared" si="2"/>
        <v>418451</v>
      </c>
      <c r="O13" s="88">
        <v>0</v>
      </c>
      <c r="P13" s="88">
        <f t="shared" si="3"/>
        <v>250800</v>
      </c>
      <c r="Q13" s="326">
        <f t="shared" si="4"/>
        <v>418451</v>
      </c>
      <c r="R13" s="265">
        <f t="shared" si="5"/>
        <v>226974</v>
      </c>
      <c r="S13" s="326">
        <f t="shared" si="6"/>
        <v>645425</v>
      </c>
      <c r="T13" s="265">
        <v>0</v>
      </c>
      <c r="U13" s="326">
        <f t="shared" si="7"/>
        <v>645425</v>
      </c>
      <c r="V13" s="326">
        <v>250000</v>
      </c>
      <c r="W13" s="88">
        <v>514193.72</v>
      </c>
      <c r="X13" s="88">
        <f t="shared" si="8"/>
        <v>381231.28</v>
      </c>
      <c r="Y13" s="88">
        <f>V13*2-X13</f>
        <v>118768.71999999997</v>
      </c>
      <c r="Z13" s="88">
        <f t="shared" si="9"/>
        <v>500000</v>
      </c>
    </row>
    <row r="14" spans="2:28" s="87" customFormat="1" ht="12.75">
      <c r="B14" s="146">
        <v>2</v>
      </c>
      <c r="C14" s="828"/>
      <c r="D14" s="206" t="s">
        <v>211</v>
      </c>
      <c r="E14" s="5"/>
      <c r="F14" s="5"/>
      <c r="G14" s="256">
        <v>44286.35</v>
      </c>
      <c r="H14" s="326">
        <f>ROUND(G14*174000/2581220,0)</f>
        <v>2985</v>
      </c>
      <c r="I14" s="88">
        <v>34065.980000000003</v>
      </c>
      <c r="J14" s="256">
        <v>12106.62983706283</v>
      </c>
      <c r="K14" s="88">
        <f t="shared" si="0"/>
        <v>21959.350162937175</v>
      </c>
      <c r="L14" s="88">
        <f t="shared" si="1"/>
        <v>1829.9458469114313</v>
      </c>
      <c r="M14" s="88">
        <v>2600</v>
      </c>
      <c r="N14" s="256">
        <f t="shared" si="2"/>
        <v>5585</v>
      </c>
      <c r="O14" s="88">
        <v>0</v>
      </c>
      <c r="P14" s="88">
        <f t="shared" si="3"/>
        <v>2600</v>
      </c>
      <c r="Q14" s="256">
        <f t="shared" si="4"/>
        <v>5585</v>
      </c>
      <c r="R14" s="88">
        <f t="shared" si="5"/>
        <v>2353</v>
      </c>
      <c r="S14" s="256">
        <f t="shared" si="6"/>
        <v>7938</v>
      </c>
      <c r="T14" s="88">
        <v>0</v>
      </c>
      <c r="U14" s="256">
        <f t="shared" si="7"/>
        <v>7938</v>
      </c>
      <c r="V14" s="256">
        <v>2300</v>
      </c>
      <c r="W14" s="88">
        <v>5487.5</v>
      </c>
      <c r="X14" s="88">
        <f t="shared" si="8"/>
        <v>4750.5</v>
      </c>
      <c r="Y14" s="88">
        <v>0</v>
      </c>
      <c r="Z14" s="88">
        <f t="shared" si="9"/>
        <v>4750.5</v>
      </c>
    </row>
    <row r="15" spans="2:28" s="87" customFormat="1" ht="12.75">
      <c r="B15" s="146">
        <v>3</v>
      </c>
      <c r="C15" s="828"/>
      <c r="D15" s="5" t="s">
        <v>188</v>
      </c>
      <c r="E15" s="5"/>
      <c r="F15" s="5"/>
      <c r="G15" s="256">
        <v>8447.36</v>
      </c>
      <c r="H15" s="326">
        <f>ROUND(G15*174000/2581220,0)+1</f>
        <v>570</v>
      </c>
      <c r="I15" s="88">
        <v>10283.32</v>
      </c>
      <c r="J15" s="256">
        <v>4498.95</v>
      </c>
      <c r="K15" s="88">
        <f t="shared" si="0"/>
        <v>5784.37</v>
      </c>
      <c r="L15" s="88">
        <f t="shared" si="1"/>
        <v>482.03083333333331</v>
      </c>
      <c r="M15" s="88">
        <v>1140</v>
      </c>
      <c r="N15" s="256">
        <f t="shared" si="2"/>
        <v>1710</v>
      </c>
      <c r="O15" s="88">
        <v>0</v>
      </c>
      <c r="P15" s="88">
        <f t="shared" si="3"/>
        <v>1140</v>
      </c>
      <c r="Q15" s="256">
        <f t="shared" si="4"/>
        <v>1710</v>
      </c>
      <c r="R15" s="88">
        <f t="shared" si="5"/>
        <v>1032</v>
      </c>
      <c r="S15" s="256">
        <f t="shared" si="6"/>
        <v>2742</v>
      </c>
      <c r="T15" s="88">
        <v>0</v>
      </c>
      <c r="U15" s="256">
        <f t="shared" si="7"/>
        <v>2742</v>
      </c>
      <c r="V15" s="256">
        <v>1030</v>
      </c>
      <c r="W15" s="88">
        <v>0</v>
      </c>
      <c r="X15" s="88">
        <f t="shared" si="8"/>
        <v>3772</v>
      </c>
      <c r="Y15" s="88">
        <v>0</v>
      </c>
      <c r="Z15" s="88">
        <f t="shared" si="9"/>
        <v>3772</v>
      </c>
    </row>
    <row r="16" spans="2:28" s="87" customFormat="1" ht="12.75">
      <c r="B16" s="189">
        <v>4</v>
      </c>
      <c r="C16" s="829"/>
      <c r="D16" s="329" t="s">
        <v>51</v>
      </c>
      <c r="E16" s="5"/>
      <c r="F16" s="5"/>
      <c r="G16" s="256">
        <v>41448</v>
      </c>
      <c r="H16" s="326">
        <f>ROUND(G16*174000/2581220,0)</f>
        <v>2794</v>
      </c>
      <c r="I16" s="88">
        <v>0</v>
      </c>
      <c r="J16" s="256">
        <v>0</v>
      </c>
      <c r="K16" s="88">
        <f t="shared" si="0"/>
        <v>0</v>
      </c>
      <c r="L16" s="88">
        <f t="shared" si="1"/>
        <v>0</v>
      </c>
      <c r="M16" s="88">
        <v>0</v>
      </c>
      <c r="N16" s="256">
        <f t="shared" si="2"/>
        <v>2794</v>
      </c>
      <c r="O16" s="88">
        <v>0</v>
      </c>
      <c r="P16" s="88">
        <f t="shared" si="3"/>
        <v>0</v>
      </c>
      <c r="Q16" s="256">
        <f t="shared" si="4"/>
        <v>2794</v>
      </c>
      <c r="R16" s="88">
        <f t="shared" si="5"/>
        <v>0</v>
      </c>
      <c r="S16" s="256">
        <f t="shared" si="6"/>
        <v>2794</v>
      </c>
      <c r="T16" s="88">
        <v>0</v>
      </c>
      <c r="U16" s="256">
        <f t="shared" si="7"/>
        <v>2794</v>
      </c>
      <c r="V16" s="256">
        <f>R16+T16</f>
        <v>0</v>
      </c>
      <c r="W16" s="88">
        <v>0</v>
      </c>
      <c r="X16" s="88">
        <f t="shared" si="8"/>
        <v>2794</v>
      </c>
      <c r="Y16" s="88">
        <v>0</v>
      </c>
      <c r="Z16" s="88">
        <f t="shared" si="9"/>
        <v>2794</v>
      </c>
    </row>
    <row r="17" spans="2:27" s="89" customFormat="1" ht="13.5" thickBot="1">
      <c r="B17" s="131"/>
      <c r="C17" s="823"/>
      <c r="D17" s="330" t="s">
        <v>7</v>
      </c>
      <c r="E17" s="2">
        <v>1302000</v>
      </c>
      <c r="F17" s="132"/>
      <c r="G17" s="150">
        <v>2581220</v>
      </c>
      <c r="H17" s="150">
        <f t="shared" ref="H17:Z17" si="12">SUM(H13:H16)</f>
        <v>174000</v>
      </c>
      <c r="I17" s="266">
        <f t="shared" si="12"/>
        <v>2555257.34</v>
      </c>
      <c r="J17" s="266">
        <f t="shared" si="12"/>
        <v>202128.99448850681</v>
      </c>
      <c r="K17" s="266">
        <f t="shared" si="12"/>
        <v>2353128.3455114933</v>
      </c>
      <c r="L17" s="266">
        <f t="shared" si="12"/>
        <v>196094.02879262442</v>
      </c>
      <c r="M17" s="266">
        <f t="shared" si="12"/>
        <v>254540</v>
      </c>
      <c r="N17" s="150">
        <f t="shared" si="12"/>
        <v>428540</v>
      </c>
      <c r="O17" s="150">
        <f t="shared" si="12"/>
        <v>0</v>
      </c>
      <c r="P17" s="150">
        <f t="shared" si="12"/>
        <v>254540</v>
      </c>
      <c r="Q17" s="150">
        <f t="shared" si="12"/>
        <v>428540</v>
      </c>
      <c r="R17" s="150">
        <f t="shared" si="12"/>
        <v>230359</v>
      </c>
      <c r="S17" s="150">
        <f t="shared" si="12"/>
        <v>658899</v>
      </c>
      <c r="T17" s="150">
        <f t="shared" si="12"/>
        <v>0</v>
      </c>
      <c r="U17" s="150">
        <f t="shared" si="12"/>
        <v>658899</v>
      </c>
      <c r="V17" s="150">
        <f t="shared" si="12"/>
        <v>253330</v>
      </c>
      <c r="W17" s="150">
        <f t="shared" si="12"/>
        <v>519681.22</v>
      </c>
      <c r="X17" s="150">
        <f t="shared" si="12"/>
        <v>392547.78</v>
      </c>
      <c r="Y17" s="150">
        <f t="shared" si="12"/>
        <v>118768.71999999997</v>
      </c>
      <c r="Z17" s="150">
        <f t="shared" si="12"/>
        <v>511316.5</v>
      </c>
      <c r="AA17" s="276">
        <f>W17+Z17</f>
        <v>1030997.72</v>
      </c>
    </row>
    <row r="18" spans="2:27" s="22" customFormat="1" ht="12.75">
      <c r="B18" s="130">
        <v>1</v>
      </c>
      <c r="C18" s="825" t="s">
        <v>108</v>
      </c>
      <c r="D18" s="328" t="s">
        <v>8</v>
      </c>
      <c r="E18" s="173"/>
      <c r="F18" s="173"/>
      <c r="G18" s="359">
        <v>8797810</v>
      </c>
      <c r="H18" s="359">
        <v>609500</v>
      </c>
      <c r="I18" s="360">
        <v>8287199.7999999998</v>
      </c>
      <c r="J18" s="359">
        <v>1487882.5487761558</v>
      </c>
      <c r="K18" s="88">
        <f t="shared" si="0"/>
        <v>6799317.2512238435</v>
      </c>
      <c r="L18" s="88">
        <f t="shared" si="1"/>
        <v>566609.7709353203</v>
      </c>
      <c r="M18" s="88">
        <v>772000</v>
      </c>
      <c r="N18" s="256">
        <f t="shared" si="2"/>
        <v>1381500</v>
      </c>
      <c r="O18" s="88">
        <v>0</v>
      </c>
      <c r="P18" s="88">
        <f t="shared" si="3"/>
        <v>772000</v>
      </c>
      <c r="Q18" s="256">
        <f t="shared" si="4"/>
        <v>1381500</v>
      </c>
      <c r="R18" s="88">
        <f t="shared" si="5"/>
        <v>698660</v>
      </c>
      <c r="S18" s="256">
        <f t="shared" si="6"/>
        <v>2080160</v>
      </c>
      <c r="T18" s="88">
        <v>0</v>
      </c>
      <c r="U18" s="256">
        <f t="shared" si="7"/>
        <v>2080160</v>
      </c>
      <c r="V18" s="256">
        <v>800000</v>
      </c>
      <c r="W18" s="88">
        <v>2080017.18</v>
      </c>
      <c r="X18" s="88">
        <f t="shared" si="8"/>
        <v>800142.82000000007</v>
      </c>
      <c r="Y18" s="88">
        <f>V18*2-X18</f>
        <v>799857.17999999993</v>
      </c>
      <c r="Z18" s="88">
        <f t="shared" si="9"/>
        <v>1600000</v>
      </c>
    </row>
    <row r="19" spans="2:27" s="22" customFormat="1" ht="17.45" customHeight="1">
      <c r="B19" s="171">
        <v>2</v>
      </c>
      <c r="C19" s="826"/>
      <c r="D19" s="206" t="s">
        <v>211</v>
      </c>
      <c r="E19" s="90"/>
      <c r="F19" s="90"/>
      <c r="G19" s="256">
        <v>3890</v>
      </c>
      <c r="H19" s="256">
        <v>500</v>
      </c>
      <c r="I19" s="88">
        <v>0</v>
      </c>
      <c r="J19" s="256">
        <v>229857.28122608064</v>
      </c>
      <c r="K19" s="88">
        <v>0</v>
      </c>
      <c r="L19" s="88">
        <f t="shared" si="1"/>
        <v>0</v>
      </c>
      <c r="M19" s="88">
        <v>0</v>
      </c>
      <c r="N19" s="256">
        <f t="shared" si="2"/>
        <v>500</v>
      </c>
      <c r="O19" s="88">
        <v>0</v>
      </c>
      <c r="P19" s="88">
        <f t="shared" si="3"/>
        <v>0</v>
      </c>
      <c r="Q19" s="256">
        <f t="shared" si="4"/>
        <v>500</v>
      </c>
      <c r="R19" s="88">
        <f t="shared" si="5"/>
        <v>0</v>
      </c>
      <c r="S19" s="256">
        <f t="shared" si="6"/>
        <v>500</v>
      </c>
      <c r="T19" s="88">
        <v>0</v>
      </c>
      <c r="U19" s="256">
        <f t="shared" si="7"/>
        <v>500</v>
      </c>
      <c r="V19" s="256">
        <f>R19+T19</f>
        <v>0</v>
      </c>
      <c r="W19" s="88">
        <v>0</v>
      </c>
      <c r="X19" s="88">
        <f t="shared" si="8"/>
        <v>500</v>
      </c>
      <c r="Y19" s="88">
        <v>0</v>
      </c>
      <c r="Z19" s="88">
        <f t="shared" si="9"/>
        <v>500</v>
      </c>
    </row>
    <row r="20" spans="2:27" s="22" customFormat="1" ht="12.75">
      <c r="B20" s="171">
        <v>3</v>
      </c>
      <c r="C20" s="826"/>
      <c r="D20" s="329" t="s">
        <v>51</v>
      </c>
      <c r="E20" s="90"/>
      <c r="F20" s="90"/>
      <c r="G20" s="256">
        <v>0</v>
      </c>
      <c r="H20" s="88">
        <v>0</v>
      </c>
      <c r="I20" s="88">
        <v>0</v>
      </c>
      <c r="J20" s="256">
        <v>523824.47999776376</v>
      </c>
      <c r="K20" s="88">
        <v>0</v>
      </c>
      <c r="L20" s="88">
        <f t="shared" si="1"/>
        <v>0</v>
      </c>
      <c r="M20" s="88">
        <v>0</v>
      </c>
      <c r="N20" s="256">
        <f t="shared" si="2"/>
        <v>0</v>
      </c>
      <c r="O20" s="88">
        <v>0</v>
      </c>
      <c r="P20" s="88">
        <f t="shared" si="3"/>
        <v>0</v>
      </c>
      <c r="Q20" s="256">
        <f t="shared" si="4"/>
        <v>0</v>
      </c>
      <c r="R20" s="88">
        <f t="shared" si="5"/>
        <v>0</v>
      </c>
      <c r="S20" s="256">
        <f t="shared" si="6"/>
        <v>0</v>
      </c>
      <c r="T20" s="88">
        <v>0</v>
      </c>
      <c r="U20" s="256">
        <f t="shared" si="7"/>
        <v>0</v>
      </c>
      <c r="V20" s="256">
        <f>R20+T20</f>
        <v>0</v>
      </c>
      <c r="W20" s="88">
        <v>0</v>
      </c>
      <c r="X20" s="88">
        <f t="shared" si="8"/>
        <v>0</v>
      </c>
      <c r="Y20" s="88">
        <f>V20*2-X20</f>
        <v>0</v>
      </c>
      <c r="Z20" s="88">
        <f t="shared" si="9"/>
        <v>0</v>
      </c>
    </row>
    <row r="21" spans="2:27" s="22" customFormat="1" ht="13.5" thickBot="1">
      <c r="B21" s="131"/>
      <c r="C21" s="827"/>
      <c r="D21" s="330" t="s">
        <v>7</v>
      </c>
      <c r="E21" s="2">
        <v>4464000</v>
      </c>
      <c r="F21" s="132"/>
      <c r="G21" s="150">
        <v>8801700</v>
      </c>
      <c r="H21" s="335">
        <f t="shared" ref="H21:Z21" si="13">SUM(H18:H20)</f>
        <v>610000</v>
      </c>
      <c r="I21" s="266">
        <f t="shared" si="13"/>
        <v>8287199.7999999998</v>
      </c>
      <c r="J21" s="266">
        <f t="shared" si="13"/>
        <v>2241564.31</v>
      </c>
      <c r="K21" s="266">
        <f t="shared" si="13"/>
        <v>6799317.2512238435</v>
      </c>
      <c r="L21" s="266">
        <f t="shared" si="13"/>
        <v>566609.7709353203</v>
      </c>
      <c r="M21" s="266">
        <f t="shared" si="13"/>
        <v>772000</v>
      </c>
      <c r="N21" s="150">
        <f t="shared" si="13"/>
        <v>1382000</v>
      </c>
      <c r="O21" s="150">
        <f t="shared" si="13"/>
        <v>0</v>
      </c>
      <c r="P21" s="150">
        <f t="shared" si="13"/>
        <v>772000</v>
      </c>
      <c r="Q21" s="150">
        <f t="shared" si="13"/>
        <v>1382000</v>
      </c>
      <c r="R21" s="150">
        <f t="shared" si="13"/>
        <v>698660</v>
      </c>
      <c r="S21" s="150">
        <f t="shared" si="13"/>
        <v>2080660</v>
      </c>
      <c r="T21" s="150">
        <f t="shared" si="13"/>
        <v>0</v>
      </c>
      <c r="U21" s="150">
        <f t="shared" si="13"/>
        <v>2080660</v>
      </c>
      <c r="V21" s="150">
        <f t="shared" si="13"/>
        <v>800000</v>
      </c>
      <c r="W21" s="150">
        <f t="shared" si="13"/>
        <v>2080017.18</v>
      </c>
      <c r="X21" s="150">
        <f t="shared" si="13"/>
        <v>800642.82000000007</v>
      </c>
      <c r="Y21" s="150">
        <f t="shared" si="13"/>
        <v>799857.17999999993</v>
      </c>
      <c r="Z21" s="150">
        <f t="shared" si="13"/>
        <v>1600500</v>
      </c>
      <c r="AA21" s="276">
        <f>W21+Z21</f>
        <v>3680517.1799999997</v>
      </c>
    </row>
    <row r="22" spans="2:27" s="22" customFormat="1" ht="12.75">
      <c r="B22" s="130">
        <v>1</v>
      </c>
      <c r="C22" s="825" t="s">
        <v>109</v>
      </c>
      <c r="D22" s="328" t="s">
        <v>8</v>
      </c>
      <c r="E22" s="173"/>
      <c r="F22" s="173"/>
      <c r="G22" s="359">
        <v>1359140</v>
      </c>
      <c r="H22" s="359">
        <v>0</v>
      </c>
      <c r="I22" s="360">
        <v>304236.77</v>
      </c>
      <c r="J22" s="359">
        <v>229857.28122608064</v>
      </c>
      <c r="K22" s="360">
        <f t="shared" si="0"/>
        <v>74379.48877391938</v>
      </c>
      <c r="L22" s="360">
        <f t="shared" si="1"/>
        <v>6198.2907311599483</v>
      </c>
      <c r="M22" s="360">
        <v>51000</v>
      </c>
      <c r="N22" s="359">
        <f t="shared" si="2"/>
        <v>51000</v>
      </c>
      <c r="O22" s="88">
        <v>0</v>
      </c>
      <c r="P22" s="88">
        <f t="shared" si="3"/>
        <v>51000</v>
      </c>
      <c r="Q22" s="256">
        <f t="shared" si="4"/>
        <v>51000</v>
      </c>
      <c r="R22" s="88">
        <f t="shared" si="5"/>
        <v>46155</v>
      </c>
      <c r="S22" s="256">
        <f t="shared" si="6"/>
        <v>97155</v>
      </c>
      <c r="T22" s="88">
        <v>403100</v>
      </c>
      <c r="U22" s="256">
        <f t="shared" si="7"/>
        <v>500255</v>
      </c>
      <c r="V22" s="256">
        <v>0</v>
      </c>
      <c r="W22" s="88">
        <v>499709.25</v>
      </c>
      <c r="X22" s="88">
        <f t="shared" si="8"/>
        <v>545.75</v>
      </c>
      <c r="Y22" s="88">
        <v>0</v>
      </c>
      <c r="Z22" s="88">
        <f t="shared" si="9"/>
        <v>545.75</v>
      </c>
    </row>
    <row r="23" spans="2:27" s="22" customFormat="1" ht="12.75">
      <c r="B23" s="171">
        <v>2</v>
      </c>
      <c r="C23" s="826"/>
      <c r="D23" s="329" t="s">
        <v>51</v>
      </c>
      <c r="E23" s="90"/>
      <c r="F23" s="90"/>
      <c r="G23" s="256">
        <v>0</v>
      </c>
      <c r="H23" s="256">
        <v>0</v>
      </c>
      <c r="I23" s="88">
        <v>0</v>
      </c>
      <c r="J23" s="256">
        <v>0</v>
      </c>
      <c r="K23" s="88">
        <f t="shared" si="0"/>
        <v>0</v>
      </c>
      <c r="L23" s="88">
        <f t="shared" si="1"/>
        <v>0</v>
      </c>
      <c r="M23" s="240">
        <v>0</v>
      </c>
      <c r="N23" s="256">
        <f t="shared" si="2"/>
        <v>0</v>
      </c>
      <c r="O23" s="88">
        <v>0</v>
      </c>
      <c r="P23" s="88">
        <f t="shared" si="3"/>
        <v>0</v>
      </c>
      <c r="Q23" s="256">
        <f t="shared" si="4"/>
        <v>0</v>
      </c>
      <c r="R23" s="88">
        <f t="shared" si="5"/>
        <v>0</v>
      </c>
      <c r="S23" s="256">
        <f t="shared" si="6"/>
        <v>0</v>
      </c>
      <c r="T23" s="88">
        <v>0</v>
      </c>
      <c r="U23" s="256">
        <f t="shared" si="7"/>
        <v>0</v>
      </c>
      <c r="V23" s="256">
        <f>R23+T23</f>
        <v>0</v>
      </c>
      <c r="W23" s="88">
        <v>0</v>
      </c>
      <c r="X23" s="88">
        <f t="shared" si="8"/>
        <v>0</v>
      </c>
      <c r="Y23" s="88">
        <f>V23*2-X23</f>
        <v>0</v>
      </c>
      <c r="Z23" s="88">
        <f t="shared" si="9"/>
        <v>0</v>
      </c>
    </row>
    <row r="24" spans="2:27" s="22" customFormat="1" ht="13.5" thickBot="1">
      <c r="B24" s="131">
        <v>3</v>
      </c>
      <c r="C24" s="827"/>
      <c r="D24" s="330" t="s">
        <v>7</v>
      </c>
      <c r="E24" s="2">
        <v>65000</v>
      </c>
      <c r="F24" s="132"/>
      <c r="G24" s="150">
        <v>1359140</v>
      </c>
      <c r="H24" s="150">
        <f t="shared" ref="H24:Z24" si="14">SUM(H22:H23)</f>
        <v>0</v>
      </c>
      <c r="I24" s="266">
        <f t="shared" si="14"/>
        <v>304236.77</v>
      </c>
      <c r="J24" s="266">
        <f t="shared" si="14"/>
        <v>229857.28122608064</v>
      </c>
      <c r="K24" s="266">
        <f t="shared" si="14"/>
        <v>74379.48877391938</v>
      </c>
      <c r="L24" s="266">
        <f t="shared" si="14"/>
        <v>6198.2907311599483</v>
      </c>
      <c r="M24" s="266">
        <f t="shared" si="14"/>
        <v>51000</v>
      </c>
      <c r="N24" s="150">
        <f t="shared" si="14"/>
        <v>51000</v>
      </c>
      <c r="O24" s="150">
        <f t="shared" si="14"/>
        <v>0</v>
      </c>
      <c r="P24" s="150">
        <f t="shared" si="14"/>
        <v>51000</v>
      </c>
      <c r="Q24" s="150">
        <f t="shared" si="14"/>
        <v>51000</v>
      </c>
      <c r="R24" s="150">
        <f t="shared" si="14"/>
        <v>46155</v>
      </c>
      <c r="S24" s="150">
        <f t="shared" si="14"/>
        <v>97155</v>
      </c>
      <c r="T24" s="150">
        <f t="shared" si="14"/>
        <v>403100</v>
      </c>
      <c r="U24" s="150">
        <f t="shared" si="14"/>
        <v>500255</v>
      </c>
      <c r="V24" s="150">
        <f t="shared" si="14"/>
        <v>0</v>
      </c>
      <c r="W24" s="150">
        <f t="shared" si="14"/>
        <v>499709.25</v>
      </c>
      <c r="X24" s="150">
        <f t="shared" si="14"/>
        <v>545.75</v>
      </c>
      <c r="Y24" s="150">
        <f t="shared" si="14"/>
        <v>0</v>
      </c>
      <c r="Z24" s="150">
        <f t="shared" si="14"/>
        <v>545.75</v>
      </c>
      <c r="AA24" s="276">
        <f>W24+Z24</f>
        <v>500255</v>
      </c>
    </row>
    <row r="25" spans="2:27" s="87" customFormat="1" ht="12.75">
      <c r="B25" s="167">
        <v>1</v>
      </c>
      <c r="C25" s="831" t="s">
        <v>176</v>
      </c>
      <c r="D25" s="331" t="s">
        <v>8</v>
      </c>
      <c r="E25" s="170"/>
      <c r="F25" s="170"/>
      <c r="G25" s="326">
        <v>3097360.24</v>
      </c>
      <c r="H25" s="326">
        <f>ROUND(G25*340000/3396660,0)-1</f>
        <v>310040</v>
      </c>
      <c r="I25" s="265">
        <v>4361331.9000000004</v>
      </c>
      <c r="J25" s="326">
        <v>523824.47999776376</v>
      </c>
      <c r="K25" s="265">
        <f t="shared" si="0"/>
        <v>3837507.4200022365</v>
      </c>
      <c r="L25" s="265">
        <f t="shared" si="1"/>
        <v>319792.28500018636</v>
      </c>
      <c r="M25" s="265">
        <v>417000</v>
      </c>
      <c r="N25" s="326">
        <f t="shared" si="2"/>
        <v>727040</v>
      </c>
      <c r="O25" s="88">
        <v>0</v>
      </c>
      <c r="P25" s="88">
        <f t="shared" si="3"/>
        <v>417000</v>
      </c>
      <c r="Q25" s="256">
        <f t="shared" si="4"/>
        <v>727040</v>
      </c>
      <c r="R25" s="88">
        <f t="shared" si="5"/>
        <v>377385</v>
      </c>
      <c r="S25" s="256">
        <f t="shared" si="6"/>
        <v>1104425</v>
      </c>
      <c r="T25" s="88">
        <v>0</v>
      </c>
      <c r="U25" s="256">
        <f t="shared" si="7"/>
        <v>1104425</v>
      </c>
      <c r="V25" s="256">
        <v>375000</v>
      </c>
      <c r="W25" s="88">
        <v>1102498.77</v>
      </c>
      <c r="X25" s="88">
        <f t="shared" si="8"/>
        <v>376926.23</v>
      </c>
      <c r="Y25" s="88">
        <f>V25*2-X25</f>
        <v>373073.77</v>
      </c>
      <c r="Z25" s="88">
        <f t="shared" si="9"/>
        <v>750000</v>
      </c>
    </row>
    <row r="26" spans="2:27" s="87" customFormat="1" ht="12.75">
      <c r="B26" s="146">
        <v>2</v>
      </c>
      <c r="C26" s="832"/>
      <c r="D26" s="5" t="s">
        <v>188</v>
      </c>
      <c r="E26" s="5"/>
      <c r="F26" s="5"/>
      <c r="G26" s="256">
        <v>1875</v>
      </c>
      <c r="H26" s="256">
        <f>ROUND(G26*340000/3396660,0)</f>
        <v>188</v>
      </c>
      <c r="I26" s="88">
        <v>0</v>
      </c>
      <c r="J26" s="256">
        <v>0</v>
      </c>
      <c r="K26" s="88">
        <f t="shared" si="0"/>
        <v>0</v>
      </c>
      <c r="L26" s="88">
        <f t="shared" si="1"/>
        <v>0</v>
      </c>
      <c r="M26" s="88">
        <v>0</v>
      </c>
      <c r="N26" s="256">
        <f t="shared" si="2"/>
        <v>188</v>
      </c>
      <c r="O26" s="88">
        <v>0</v>
      </c>
      <c r="P26" s="88">
        <f t="shared" si="3"/>
        <v>0</v>
      </c>
      <c r="Q26" s="256">
        <f t="shared" si="4"/>
        <v>188</v>
      </c>
      <c r="R26" s="88">
        <f t="shared" si="5"/>
        <v>0</v>
      </c>
      <c r="S26" s="256">
        <f t="shared" si="6"/>
        <v>188</v>
      </c>
      <c r="T26" s="88">
        <v>0</v>
      </c>
      <c r="U26" s="256">
        <f t="shared" si="7"/>
        <v>188</v>
      </c>
      <c r="V26" s="256">
        <f>R26+T26</f>
        <v>0</v>
      </c>
      <c r="W26" s="88">
        <v>0</v>
      </c>
      <c r="X26" s="88">
        <f t="shared" si="8"/>
        <v>188</v>
      </c>
      <c r="Y26" s="88">
        <v>0</v>
      </c>
      <c r="Z26" s="88">
        <f t="shared" si="9"/>
        <v>188</v>
      </c>
    </row>
    <row r="27" spans="2:27" s="87" customFormat="1" ht="13.5" customHeight="1">
      <c r="B27" s="189">
        <v>3</v>
      </c>
      <c r="C27" s="833"/>
      <c r="D27" s="206" t="s">
        <v>211</v>
      </c>
      <c r="E27" s="5"/>
      <c r="F27" s="5"/>
      <c r="G27" s="256">
        <v>297424.76</v>
      </c>
      <c r="H27" s="256">
        <f>ROUND(G27*340000/3396660,0)</f>
        <v>29772</v>
      </c>
      <c r="I27" s="88">
        <v>310441.23</v>
      </c>
      <c r="J27" s="256">
        <v>7204.5299999999697</v>
      </c>
      <c r="K27" s="88">
        <f t="shared" si="0"/>
        <v>303236.7</v>
      </c>
      <c r="L27" s="88">
        <f t="shared" si="1"/>
        <v>25269.725000000002</v>
      </c>
      <c r="M27" s="88">
        <v>22000</v>
      </c>
      <c r="N27" s="256">
        <f t="shared" si="2"/>
        <v>51772</v>
      </c>
      <c r="O27" s="88">
        <v>0</v>
      </c>
      <c r="P27" s="88">
        <f t="shared" si="3"/>
        <v>22000</v>
      </c>
      <c r="Q27" s="256">
        <f t="shared" si="4"/>
        <v>51772</v>
      </c>
      <c r="R27" s="88">
        <f t="shared" si="5"/>
        <v>19910</v>
      </c>
      <c r="S27" s="256">
        <f t="shared" si="6"/>
        <v>71682</v>
      </c>
      <c r="T27" s="88">
        <v>0</v>
      </c>
      <c r="U27" s="256">
        <f t="shared" si="7"/>
        <v>71682</v>
      </c>
      <c r="V27" s="256">
        <v>19900</v>
      </c>
      <c r="W27" s="88">
        <v>0</v>
      </c>
      <c r="X27" s="88">
        <f t="shared" si="8"/>
        <v>91582</v>
      </c>
      <c r="Y27" s="88">
        <v>0</v>
      </c>
      <c r="Z27" s="88">
        <f t="shared" si="9"/>
        <v>91582</v>
      </c>
    </row>
    <row r="28" spans="2:27" s="87" customFormat="1" ht="12.75">
      <c r="B28" s="189">
        <v>4</v>
      </c>
      <c r="C28" s="833"/>
      <c r="D28" s="329" t="s">
        <v>51</v>
      </c>
      <c r="E28" s="5"/>
      <c r="F28" s="5"/>
      <c r="G28" s="256">
        <v>0</v>
      </c>
      <c r="H28" s="256">
        <f>ROUND(G28*340000/3396660,0)</f>
        <v>0</v>
      </c>
      <c r="I28" s="88">
        <v>0</v>
      </c>
      <c r="J28" s="256">
        <v>0</v>
      </c>
      <c r="K28" s="88">
        <f t="shared" si="0"/>
        <v>0</v>
      </c>
      <c r="L28" s="88">
        <f t="shared" si="1"/>
        <v>0</v>
      </c>
      <c r="M28" s="88">
        <v>0</v>
      </c>
      <c r="N28" s="256">
        <f t="shared" si="2"/>
        <v>0</v>
      </c>
      <c r="O28" s="88">
        <v>0</v>
      </c>
      <c r="P28" s="88">
        <f t="shared" si="3"/>
        <v>0</v>
      </c>
      <c r="Q28" s="256">
        <f t="shared" si="4"/>
        <v>0</v>
      </c>
      <c r="R28" s="88">
        <f t="shared" si="5"/>
        <v>0</v>
      </c>
      <c r="S28" s="256">
        <f t="shared" si="6"/>
        <v>0</v>
      </c>
      <c r="T28" s="88">
        <v>0</v>
      </c>
      <c r="U28" s="256">
        <f t="shared" si="7"/>
        <v>0</v>
      </c>
      <c r="V28" s="256">
        <f>R28+T28</f>
        <v>0</v>
      </c>
      <c r="W28" s="88">
        <v>0</v>
      </c>
      <c r="X28" s="88">
        <f t="shared" si="8"/>
        <v>0</v>
      </c>
      <c r="Y28" s="88">
        <f>V28*2-X28</f>
        <v>0</v>
      </c>
      <c r="Z28" s="88">
        <f t="shared" si="9"/>
        <v>0</v>
      </c>
    </row>
    <row r="29" spans="2:27" s="89" customFormat="1" ht="13.5" thickBot="1">
      <c r="B29" s="131"/>
      <c r="C29" s="834"/>
      <c r="D29" s="330" t="s">
        <v>7</v>
      </c>
      <c r="E29" s="2">
        <v>2163000</v>
      </c>
      <c r="F29" s="132"/>
      <c r="G29" s="150">
        <f>SUM(G25:G28)</f>
        <v>3396660</v>
      </c>
      <c r="H29" s="150">
        <f t="shared" ref="H29:Z29" si="15">SUM(H25:H28)</f>
        <v>340000</v>
      </c>
      <c r="I29" s="150">
        <f t="shared" si="15"/>
        <v>4671773.1300000008</v>
      </c>
      <c r="J29" s="150">
        <f t="shared" si="15"/>
        <v>531029.00999776367</v>
      </c>
      <c r="K29" s="150">
        <f t="shared" si="15"/>
        <v>4140744.1200022367</v>
      </c>
      <c r="L29" s="150">
        <f t="shared" si="15"/>
        <v>345062.01000018633</v>
      </c>
      <c r="M29" s="150">
        <f t="shared" si="15"/>
        <v>439000</v>
      </c>
      <c r="N29" s="150">
        <f t="shared" si="15"/>
        <v>779000</v>
      </c>
      <c r="O29" s="150">
        <f t="shared" si="15"/>
        <v>0</v>
      </c>
      <c r="P29" s="150">
        <f t="shared" si="15"/>
        <v>439000</v>
      </c>
      <c r="Q29" s="150">
        <f t="shared" si="15"/>
        <v>779000</v>
      </c>
      <c r="R29" s="150">
        <f t="shared" si="15"/>
        <v>397295</v>
      </c>
      <c r="S29" s="150">
        <f t="shared" si="15"/>
        <v>1176295</v>
      </c>
      <c r="T29" s="150">
        <f t="shared" si="15"/>
        <v>0</v>
      </c>
      <c r="U29" s="150">
        <f t="shared" si="15"/>
        <v>1176295</v>
      </c>
      <c r="V29" s="150">
        <f t="shared" si="15"/>
        <v>394900</v>
      </c>
      <c r="W29" s="150">
        <f t="shared" si="15"/>
        <v>1102498.77</v>
      </c>
      <c r="X29" s="150">
        <f t="shared" si="15"/>
        <v>468696.23</v>
      </c>
      <c r="Y29" s="150">
        <f t="shared" si="15"/>
        <v>373073.77</v>
      </c>
      <c r="Z29" s="150">
        <f t="shared" si="15"/>
        <v>841770</v>
      </c>
      <c r="AA29" s="276">
        <f>W29+Z29</f>
        <v>1944268.77</v>
      </c>
    </row>
    <row r="30" spans="2:27" s="87" customFormat="1" ht="12.75">
      <c r="B30" s="145">
        <v>1</v>
      </c>
      <c r="C30" s="824" t="s">
        <v>167</v>
      </c>
      <c r="D30" s="328" t="s">
        <v>8</v>
      </c>
      <c r="E30" s="173"/>
      <c r="F30" s="170"/>
      <c r="G30" s="326">
        <v>2732190</v>
      </c>
      <c r="H30" s="326">
        <v>208030</v>
      </c>
      <c r="I30" s="265">
        <v>2449272.63</v>
      </c>
      <c r="J30" s="326">
        <v>506390.7009980008</v>
      </c>
      <c r="K30" s="265">
        <f t="shared" si="0"/>
        <v>1942881.9290019991</v>
      </c>
      <c r="L30" s="265">
        <f t="shared" si="1"/>
        <v>161906.82741683326</v>
      </c>
      <c r="M30" s="265">
        <v>200200</v>
      </c>
      <c r="N30" s="326">
        <f t="shared" si="2"/>
        <v>408230</v>
      </c>
      <c r="O30" s="88">
        <v>0</v>
      </c>
      <c r="P30" s="88">
        <f t="shared" si="3"/>
        <v>200200</v>
      </c>
      <c r="Q30" s="256">
        <f t="shared" si="4"/>
        <v>408230</v>
      </c>
      <c r="R30" s="88">
        <f t="shared" si="5"/>
        <v>181181</v>
      </c>
      <c r="S30" s="256">
        <f t="shared" si="6"/>
        <v>589411</v>
      </c>
      <c r="T30" s="88">
        <v>838310</v>
      </c>
      <c r="U30" s="256">
        <f t="shared" si="7"/>
        <v>1427721</v>
      </c>
      <c r="V30" s="256">
        <v>748000</v>
      </c>
      <c r="W30" s="88">
        <v>364903.31</v>
      </c>
      <c r="X30" s="88">
        <f t="shared" si="8"/>
        <v>1810817.69</v>
      </c>
      <c r="Y30" s="88">
        <v>0</v>
      </c>
      <c r="Z30" s="88">
        <f t="shared" si="9"/>
        <v>1810817.69</v>
      </c>
    </row>
    <row r="31" spans="2:27" s="89" customFormat="1" ht="13.5" thickBot="1">
      <c r="B31" s="131"/>
      <c r="C31" s="823"/>
      <c r="D31" s="330" t="s">
        <v>7</v>
      </c>
      <c r="E31" s="2">
        <v>1338000</v>
      </c>
      <c r="F31" s="132"/>
      <c r="G31" s="150">
        <v>2732190</v>
      </c>
      <c r="H31" s="150">
        <f>H30</f>
        <v>208030</v>
      </c>
      <c r="I31" s="150">
        <f t="shared" ref="I31:Z31" si="16">I30</f>
        <v>2449272.63</v>
      </c>
      <c r="J31" s="150">
        <f t="shared" si="16"/>
        <v>506390.7009980008</v>
      </c>
      <c r="K31" s="150">
        <f t="shared" si="16"/>
        <v>1942881.9290019991</v>
      </c>
      <c r="L31" s="150">
        <f t="shared" si="16"/>
        <v>161906.82741683326</v>
      </c>
      <c r="M31" s="150">
        <f t="shared" si="16"/>
        <v>200200</v>
      </c>
      <c r="N31" s="150">
        <f t="shared" si="16"/>
        <v>408230</v>
      </c>
      <c r="O31" s="150">
        <f t="shared" si="16"/>
        <v>0</v>
      </c>
      <c r="P31" s="150">
        <f t="shared" si="16"/>
        <v>200200</v>
      </c>
      <c r="Q31" s="150">
        <f t="shared" si="16"/>
        <v>408230</v>
      </c>
      <c r="R31" s="150">
        <f t="shared" si="16"/>
        <v>181181</v>
      </c>
      <c r="S31" s="150">
        <f t="shared" si="16"/>
        <v>589411</v>
      </c>
      <c r="T31" s="150">
        <f t="shared" si="16"/>
        <v>838310</v>
      </c>
      <c r="U31" s="150">
        <f t="shared" si="16"/>
        <v>1427721</v>
      </c>
      <c r="V31" s="150">
        <f t="shared" si="16"/>
        <v>748000</v>
      </c>
      <c r="W31" s="150">
        <f t="shared" si="16"/>
        <v>364903.31</v>
      </c>
      <c r="X31" s="150">
        <f t="shared" si="16"/>
        <v>1810817.69</v>
      </c>
      <c r="Y31" s="150">
        <f t="shared" si="16"/>
        <v>0</v>
      </c>
      <c r="Z31" s="150">
        <f t="shared" si="16"/>
        <v>1810817.69</v>
      </c>
      <c r="AA31" s="276">
        <f>W31+Z31</f>
        <v>2175721</v>
      </c>
    </row>
    <row r="32" spans="2:27" s="22" customFormat="1" ht="12.75">
      <c r="B32" s="130">
        <v>1</v>
      </c>
      <c r="C32" s="825" t="s">
        <v>110</v>
      </c>
      <c r="D32" s="328" t="s">
        <v>8</v>
      </c>
      <c r="E32" s="173"/>
      <c r="F32" s="173"/>
      <c r="G32" s="359">
        <v>5405150</v>
      </c>
      <c r="H32" s="359">
        <v>632490</v>
      </c>
      <c r="I32" s="360">
        <v>7274331.9400000004</v>
      </c>
      <c r="J32" s="359">
        <v>2022371.0405529998</v>
      </c>
      <c r="K32" s="360">
        <f t="shared" si="0"/>
        <v>5251960.8994470006</v>
      </c>
      <c r="L32" s="360">
        <f t="shared" si="1"/>
        <v>437663.40828725003</v>
      </c>
      <c r="M32" s="360">
        <v>580000</v>
      </c>
      <c r="N32" s="359">
        <f t="shared" si="2"/>
        <v>1212490</v>
      </c>
      <c r="O32" s="88">
        <v>0</v>
      </c>
      <c r="P32" s="88">
        <f t="shared" si="3"/>
        <v>580000</v>
      </c>
      <c r="Q32" s="256">
        <f t="shared" si="4"/>
        <v>1212490</v>
      </c>
      <c r="R32" s="88">
        <f t="shared" si="5"/>
        <v>524900</v>
      </c>
      <c r="S32" s="256">
        <f t="shared" si="6"/>
        <v>1737390</v>
      </c>
      <c r="T32" s="88">
        <v>0</v>
      </c>
      <c r="U32" s="256">
        <f t="shared" si="7"/>
        <v>1737390</v>
      </c>
      <c r="V32" s="256">
        <v>700000</v>
      </c>
      <c r="W32" s="88">
        <v>1256056.1399999999</v>
      </c>
      <c r="X32" s="88">
        <f t="shared" si="8"/>
        <v>1181333.8600000001</v>
      </c>
      <c r="Y32" s="88">
        <f>V32*2-X32</f>
        <v>218666.1399999999</v>
      </c>
      <c r="Z32" s="88">
        <f t="shared" si="9"/>
        <v>1400000</v>
      </c>
    </row>
    <row r="33" spans="2:28" s="22" customFormat="1" ht="12.75" customHeight="1">
      <c r="B33" s="171">
        <v>2</v>
      </c>
      <c r="C33" s="826"/>
      <c r="D33" s="206" t="s">
        <v>211</v>
      </c>
      <c r="E33" s="90"/>
      <c r="F33" s="90"/>
      <c r="G33" s="256">
        <v>0</v>
      </c>
      <c r="H33" s="256">
        <v>0</v>
      </c>
      <c r="I33" s="88">
        <v>0</v>
      </c>
      <c r="J33" s="256">
        <v>0</v>
      </c>
      <c r="K33" s="88">
        <f t="shared" si="0"/>
        <v>0</v>
      </c>
      <c r="L33" s="88">
        <f t="shared" si="1"/>
        <v>0</v>
      </c>
      <c r="M33" s="88">
        <v>0</v>
      </c>
      <c r="N33" s="256">
        <f t="shared" si="2"/>
        <v>0</v>
      </c>
      <c r="O33" s="88">
        <v>0</v>
      </c>
      <c r="P33" s="88">
        <f t="shared" si="3"/>
        <v>0</v>
      </c>
      <c r="Q33" s="256">
        <f t="shared" si="4"/>
        <v>0</v>
      </c>
      <c r="R33" s="88">
        <f t="shared" si="5"/>
        <v>0</v>
      </c>
      <c r="S33" s="256">
        <f t="shared" si="6"/>
        <v>0</v>
      </c>
      <c r="T33" s="88">
        <v>0</v>
      </c>
      <c r="U33" s="256">
        <f t="shared" si="7"/>
        <v>0</v>
      </c>
      <c r="V33" s="256">
        <f>R33+T33</f>
        <v>0</v>
      </c>
      <c r="W33" s="88">
        <v>0</v>
      </c>
      <c r="X33" s="88">
        <f t="shared" si="8"/>
        <v>0</v>
      </c>
      <c r="Y33" s="88">
        <f>V33*2-X33</f>
        <v>0</v>
      </c>
      <c r="Z33" s="88">
        <f t="shared" si="9"/>
        <v>0</v>
      </c>
    </row>
    <row r="34" spans="2:28" s="22" customFormat="1" ht="12.75">
      <c r="B34" s="171">
        <v>3</v>
      </c>
      <c r="C34" s="826"/>
      <c r="D34" s="329" t="s">
        <v>51</v>
      </c>
      <c r="E34" s="90"/>
      <c r="F34" s="90"/>
      <c r="G34" s="256">
        <v>0</v>
      </c>
      <c r="H34" s="256">
        <v>0</v>
      </c>
      <c r="I34" s="88">
        <v>0</v>
      </c>
      <c r="J34" s="256">
        <v>0</v>
      </c>
      <c r="K34" s="88">
        <f t="shared" si="0"/>
        <v>0</v>
      </c>
      <c r="L34" s="88">
        <f t="shared" si="1"/>
        <v>0</v>
      </c>
      <c r="M34" s="88">
        <v>0</v>
      </c>
      <c r="N34" s="256">
        <f t="shared" si="2"/>
        <v>0</v>
      </c>
      <c r="O34" s="88">
        <v>0</v>
      </c>
      <c r="P34" s="88">
        <f t="shared" si="3"/>
        <v>0</v>
      </c>
      <c r="Q34" s="256">
        <f t="shared" si="4"/>
        <v>0</v>
      </c>
      <c r="R34" s="88">
        <f t="shared" si="5"/>
        <v>0</v>
      </c>
      <c r="S34" s="256">
        <f t="shared" si="6"/>
        <v>0</v>
      </c>
      <c r="T34" s="88">
        <v>0</v>
      </c>
      <c r="U34" s="256">
        <f t="shared" si="7"/>
        <v>0</v>
      </c>
      <c r="V34" s="256">
        <f>R34+T34</f>
        <v>0</v>
      </c>
      <c r="W34" s="88">
        <v>0</v>
      </c>
      <c r="X34" s="88">
        <f t="shared" si="8"/>
        <v>0</v>
      </c>
      <c r="Y34" s="88">
        <f>V34*2-X34</f>
        <v>0</v>
      </c>
      <c r="Z34" s="88">
        <f t="shared" si="9"/>
        <v>0</v>
      </c>
    </row>
    <row r="35" spans="2:28" s="22" customFormat="1" ht="13.5" thickBot="1">
      <c r="B35" s="131"/>
      <c r="C35" s="827"/>
      <c r="D35" s="2" t="s">
        <v>7</v>
      </c>
      <c r="E35" s="2">
        <v>4365000</v>
      </c>
      <c r="F35" s="132"/>
      <c r="G35" s="150">
        <v>5405150</v>
      </c>
      <c r="H35" s="150">
        <f t="shared" ref="H35:Z35" si="17">SUM(H32:H34)</f>
        <v>632490</v>
      </c>
      <c r="I35" s="266">
        <f t="shared" si="17"/>
        <v>7274331.9400000004</v>
      </c>
      <c r="J35" s="266">
        <f t="shared" si="17"/>
        <v>2022371.0405529998</v>
      </c>
      <c r="K35" s="266">
        <f t="shared" si="17"/>
        <v>5251960.8994470006</v>
      </c>
      <c r="L35" s="266">
        <f t="shared" si="17"/>
        <v>437663.40828725003</v>
      </c>
      <c r="M35" s="266">
        <f t="shared" si="17"/>
        <v>580000</v>
      </c>
      <c r="N35" s="150">
        <f t="shared" si="17"/>
        <v>1212490</v>
      </c>
      <c r="O35" s="150">
        <f t="shared" si="17"/>
        <v>0</v>
      </c>
      <c r="P35" s="150">
        <f t="shared" si="17"/>
        <v>580000</v>
      </c>
      <c r="Q35" s="150">
        <f t="shared" si="17"/>
        <v>1212490</v>
      </c>
      <c r="R35" s="150">
        <f t="shared" si="17"/>
        <v>524900</v>
      </c>
      <c r="S35" s="150">
        <f t="shared" si="17"/>
        <v>1737390</v>
      </c>
      <c r="T35" s="150">
        <f t="shared" si="17"/>
        <v>0</v>
      </c>
      <c r="U35" s="150">
        <f t="shared" si="17"/>
        <v>1737390</v>
      </c>
      <c r="V35" s="150">
        <f t="shared" si="17"/>
        <v>700000</v>
      </c>
      <c r="W35" s="150">
        <f t="shared" si="17"/>
        <v>1256056.1399999999</v>
      </c>
      <c r="X35" s="150">
        <f t="shared" si="17"/>
        <v>1181333.8600000001</v>
      </c>
      <c r="Y35" s="150">
        <f t="shared" si="17"/>
        <v>218666.1399999999</v>
      </c>
      <c r="Z35" s="150">
        <f t="shared" si="17"/>
        <v>1400000</v>
      </c>
      <c r="AA35" s="276">
        <f>W35+Z35</f>
        <v>2656056.1399999997</v>
      </c>
    </row>
    <row r="36" spans="2:28" s="87" customFormat="1" ht="12.75">
      <c r="B36" s="167">
        <v>1</v>
      </c>
      <c r="C36" s="822" t="s">
        <v>245</v>
      </c>
      <c r="D36" s="331" t="s">
        <v>8</v>
      </c>
      <c r="E36" s="170"/>
      <c r="F36" s="170"/>
      <c r="G36" s="326">
        <v>302660</v>
      </c>
      <c r="H36" s="326">
        <v>26000</v>
      </c>
      <c r="I36" s="265">
        <v>438776.13</v>
      </c>
      <c r="J36" s="326">
        <v>134111.33730000001</v>
      </c>
      <c r="K36" s="265">
        <f t="shared" si="0"/>
        <v>304664.79269999999</v>
      </c>
      <c r="L36" s="265">
        <f t="shared" si="1"/>
        <v>25388.732724999998</v>
      </c>
      <c r="M36" s="265">
        <v>47130</v>
      </c>
      <c r="N36" s="326">
        <f t="shared" si="2"/>
        <v>73130</v>
      </c>
      <c r="O36" s="88">
        <v>0</v>
      </c>
      <c r="P36" s="88">
        <f t="shared" si="3"/>
        <v>47130</v>
      </c>
      <c r="Q36" s="256">
        <f t="shared" si="4"/>
        <v>73130</v>
      </c>
      <c r="R36" s="88">
        <f t="shared" si="5"/>
        <v>42653</v>
      </c>
      <c r="S36" s="256">
        <f t="shared" si="6"/>
        <v>115783</v>
      </c>
      <c r="T36" s="88">
        <v>0</v>
      </c>
      <c r="U36" s="256">
        <f t="shared" si="7"/>
        <v>115783</v>
      </c>
      <c r="V36" s="256">
        <v>45000</v>
      </c>
      <c r="W36" s="88">
        <v>115318.07</v>
      </c>
      <c r="X36" s="88">
        <f t="shared" si="8"/>
        <v>45464.929999999993</v>
      </c>
      <c r="Y36" s="88">
        <v>11217</v>
      </c>
      <c r="Z36" s="88">
        <f t="shared" si="9"/>
        <v>56681.929999999993</v>
      </c>
    </row>
    <row r="37" spans="2:28" s="89" customFormat="1" ht="13.5" thickBot="1">
      <c r="B37" s="131"/>
      <c r="C37" s="823"/>
      <c r="D37" s="330" t="s">
        <v>7</v>
      </c>
      <c r="E37" s="2">
        <v>172000</v>
      </c>
      <c r="F37" s="132"/>
      <c r="G37" s="150">
        <v>302660</v>
      </c>
      <c r="H37" s="150">
        <f>H36</f>
        <v>26000</v>
      </c>
      <c r="I37" s="266">
        <v>438776.13</v>
      </c>
      <c r="J37" s="150">
        <f t="shared" ref="J37:Z37" si="18">J36</f>
        <v>134111.33730000001</v>
      </c>
      <c r="K37" s="150">
        <f t="shared" si="18"/>
        <v>304664.79269999999</v>
      </c>
      <c r="L37" s="150">
        <f t="shared" si="18"/>
        <v>25388.732724999998</v>
      </c>
      <c r="M37" s="150">
        <f t="shared" si="18"/>
        <v>47130</v>
      </c>
      <c r="N37" s="150">
        <f t="shared" si="18"/>
        <v>73130</v>
      </c>
      <c r="O37" s="150">
        <f t="shared" si="18"/>
        <v>0</v>
      </c>
      <c r="P37" s="150">
        <f t="shared" si="18"/>
        <v>47130</v>
      </c>
      <c r="Q37" s="150">
        <f t="shared" si="18"/>
        <v>73130</v>
      </c>
      <c r="R37" s="150">
        <f t="shared" si="18"/>
        <v>42653</v>
      </c>
      <c r="S37" s="150">
        <f t="shared" si="18"/>
        <v>115783</v>
      </c>
      <c r="T37" s="150">
        <f t="shared" si="18"/>
        <v>0</v>
      </c>
      <c r="U37" s="150">
        <f t="shared" si="18"/>
        <v>115783</v>
      </c>
      <c r="V37" s="150">
        <f t="shared" si="18"/>
        <v>45000</v>
      </c>
      <c r="W37" s="150">
        <f t="shared" si="18"/>
        <v>115318.07</v>
      </c>
      <c r="X37" s="150">
        <f t="shared" si="18"/>
        <v>45464.929999999993</v>
      </c>
      <c r="Y37" s="150">
        <f t="shared" si="18"/>
        <v>11217</v>
      </c>
      <c r="Z37" s="150">
        <f t="shared" si="18"/>
        <v>56681.929999999993</v>
      </c>
      <c r="AA37" s="276">
        <f>W37+Z37</f>
        <v>172000</v>
      </c>
      <c r="AB37" s="276"/>
    </row>
    <row r="38" spans="2:28" s="87" customFormat="1" ht="12.75">
      <c r="B38" s="145">
        <v>1</v>
      </c>
      <c r="C38" s="824" t="s">
        <v>266</v>
      </c>
      <c r="D38" s="328" t="s">
        <v>8</v>
      </c>
      <c r="E38" s="173"/>
      <c r="F38" s="173"/>
      <c r="G38" s="359">
        <v>618000</v>
      </c>
      <c r="H38" s="359">
        <v>0</v>
      </c>
      <c r="I38" s="360">
        <v>56467.93</v>
      </c>
      <c r="J38" s="359">
        <v>183520.76040000006</v>
      </c>
      <c r="K38" s="360">
        <v>0</v>
      </c>
      <c r="L38" s="360">
        <v>0</v>
      </c>
      <c r="M38" s="360">
        <v>0</v>
      </c>
      <c r="N38" s="359">
        <v>0</v>
      </c>
      <c r="O38" s="88">
        <v>0</v>
      </c>
      <c r="P38" s="88">
        <f t="shared" si="3"/>
        <v>0</v>
      </c>
      <c r="Q38" s="256">
        <f t="shared" si="4"/>
        <v>0</v>
      </c>
      <c r="R38" s="88">
        <f t="shared" si="5"/>
        <v>0</v>
      </c>
      <c r="S38" s="256">
        <f t="shared" si="6"/>
        <v>0</v>
      </c>
      <c r="T38" s="88">
        <v>0</v>
      </c>
      <c r="U38" s="256">
        <f t="shared" si="7"/>
        <v>0</v>
      </c>
      <c r="V38" s="256">
        <v>32000</v>
      </c>
      <c r="W38" s="88">
        <v>0</v>
      </c>
      <c r="X38" s="88">
        <f t="shared" si="8"/>
        <v>32000</v>
      </c>
      <c r="Y38" s="88">
        <v>0</v>
      </c>
      <c r="Z38" s="88">
        <f t="shared" si="9"/>
        <v>32000</v>
      </c>
    </row>
    <row r="39" spans="2:28" s="89" customFormat="1" ht="13.5" thickBot="1">
      <c r="B39" s="131"/>
      <c r="C39" s="823"/>
      <c r="D39" s="330" t="s">
        <v>7</v>
      </c>
      <c r="E39" s="2">
        <v>32000</v>
      </c>
      <c r="F39" s="132"/>
      <c r="G39" s="150">
        <v>618000</v>
      </c>
      <c r="H39" s="150">
        <v>0</v>
      </c>
      <c r="I39" s="266">
        <f t="shared" ref="I39:Z39" si="19">I38</f>
        <v>56467.93</v>
      </c>
      <c r="J39" s="266">
        <f t="shared" si="19"/>
        <v>183520.76040000006</v>
      </c>
      <c r="K39" s="266">
        <f t="shared" si="19"/>
        <v>0</v>
      </c>
      <c r="L39" s="266">
        <f t="shared" si="19"/>
        <v>0</v>
      </c>
      <c r="M39" s="266">
        <f t="shared" si="19"/>
        <v>0</v>
      </c>
      <c r="N39" s="150">
        <f t="shared" si="19"/>
        <v>0</v>
      </c>
      <c r="O39" s="150">
        <f t="shared" si="19"/>
        <v>0</v>
      </c>
      <c r="P39" s="150">
        <f t="shared" si="19"/>
        <v>0</v>
      </c>
      <c r="Q39" s="150">
        <f t="shared" si="19"/>
        <v>0</v>
      </c>
      <c r="R39" s="150">
        <f t="shared" si="19"/>
        <v>0</v>
      </c>
      <c r="S39" s="150">
        <f t="shared" si="19"/>
        <v>0</v>
      </c>
      <c r="T39" s="150">
        <f t="shared" si="19"/>
        <v>0</v>
      </c>
      <c r="U39" s="150">
        <f t="shared" si="19"/>
        <v>0</v>
      </c>
      <c r="V39" s="150">
        <f t="shared" si="19"/>
        <v>32000</v>
      </c>
      <c r="W39" s="150">
        <f t="shared" si="19"/>
        <v>0</v>
      </c>
      <c r="X39" s="150">
        <f t="shared" si="19"/>
        <v>32000</v>
      </c>
      <c r="Y39" s="150">
        <f t="shared" si="19"/>
        <v>0</v>
      </c>
      <c r="Z39" s="150">
        <f t="shared" si="19"/>
        <v>32000</v>
      </c>
      <c r="AA39" s="276">
        <f>W39+Z39</f>
        <v>32000</v>
      </c>
    </row>
    <row r="40" spans="2:28" s="87" customFormat="1" ht="12.75">
      <c r="B40" s="167">
        <v>1</v>
      </c>
      <c r="C40" s="822" t="s">
        <v>2</v>
      </c>
      <c r="D40" s="331" t="s">
        <v>8</v>
      </c>
      <c r="E40" s="170"/>
      <c r="F40" s="170"/>
      <c r="G40" s="326">
        <v>3003710.54</v>
      </c>
      <c r="H40" s="326">
        <f>ROUND(G40*475480/4411810,0)</f>
        <v>323723</v>
      </c>
      <c r="I40" s="265">
        <v>4360299.0199999996</v>
      </c>
      <c r="J40" s="326">
        <v>375106.0474650003</v>
      </c>
      <c r="K40" s="265">
        <f t="shared" si="0"/>
        <v>3985192.9725349993</v>
      </c>
      <c r="L40" s="265">
        <f t="shared" si="1"/>
        <v>332099.4143779166</v>
      </c>
      <c r="M40" s="265">
        <v>403000</v>
      </c>
      <c r="N40" s="326">
        <f t="shared" si="2"/>
        <v>726723</v>
      </c>
      <c r="O40" s="88">
        <v>0</v>
      </c>
      <c r="P40" s="88">
        <f t="shared" si="3"/>
        <v>403000</v>
      </c>
      <c r="Q40" s="256">
        <f t="shared" si="4"/>
        <v>726723</v>
      </c>
      <c r="R40" s="88">
        <v>364647</v>
      </c>
      <c r="S40" s="256">
        <f t="shared" si="6"/>
        <v>1091370</v>
      </c>
      <c r="T40" s="88">
        <v>0</v>
      </c>
      <c r="U40" s="256">
        <f t="shared" si="7"/>
        <v>1091370</v>
      </c>
      <c r="V40" s="256">
        <v>365000</v>
      </c>
      <c r="W40" s="88">
        <v>722095.56</v>
      </c>
      <c r="X40" s="88">
        <f t="shared" si="8"/>
        <v>734274.44</v>
      </c>
      <c r="Y40" s="88">
        <v>0</v>
      </c>
      <c r="Z40" s="88">
        <f t="shared" si="9"/>
        <v>734274.44</v>
      </c>
    </row>
    <row r="41" spans="2:28" s="87" customFormat="1" ht="12.75" customHeight="1">
      <c r="B41" s="146">
        <v>2</v>
      </c>
      <c r="C41" s="828"/>
      <c r="D41" s="206" t="s">
        <v>211</v>
      </c>
      <c r="E41" s="5"/>
      <c r="F41" s="5"/>
      <c r="G41" s="256">
        <v>411777.97</v>
      </c>
      <c r="H41" s="326">
        <f>ROUND(G41*475480/4411810,0)</f>
        <v>44379</v>
      </c>
      <c r="I41" s="88">
        <v>294830.43</v>
      </c>
      <c r="J41" s="256">
        <v>101056.2099999999</v>
      </c>
      <c r="K41" s="88">
        <f t="shared" si="0"/>
        <v>193774.22000000009</v>
      </c>
      <c r="L41" s="88">
        <f t="shared" si="1"/>
        <v>16147.851666666675</v>
      </c>
      <c r="M41" s="88">
        <v>4800</v>
      </c>
      <c r="N41" s="256">
        <f t="shared" si="2"/>
        <v>49179</v>
      </c>
      <c r="O41" s="88">
        <v>0</v>
      </c>
      <c r="P41" s="88">
        <f t="shared" si="3"/>
        <v>4800</v>
      </c>
      <c r="Q41" s="256">
        <f t="shared" si="4"/>
        <v>49179</v>
      </c>
      <c r="R41" s="88">
        <f t="shared" si="5"/>
        <v>4344</v>
      </c>
      <c r="S41" s="256">
        <f t="shared" si="6"/>
        <v>53523</v>
      </c>
      <c r="T41" s="88">
        <v>0</v>
      </c>
      <c r="U41" s="256">
        <f t="shared" si="7"/>
        <v>53523</v>
      </c>
      <c r="V41" s="256">
        <v>4400</v>
      </c>
      <c r="W41" s="88">
        <v>2910.9500000000003</v>
      </c>
      <c r="X41" s="88">
        <f t="shared" si="8"/>
        <v>55012.05</v>
      </c>
      <c r="Y41" s="88">
        <v>0</v>
      </c>
      <c r="Z41" s="88">
        <f t="shared" si="9"/>
        <v>55012.05</v>
      </c>
    </row>
    <row r="42" spans="2:28" s="87" customFormat="1" ht="12.75" customHeight="1">
      <c r="B42" s="189">
        <v>3</v>
      </c>
      <c r="C42" s="829"/>
      <c r="D42" s="5" t="s">
        <v>188</v>
      </c>
      <c r="E42" s="5"/>
      <c r="F42" s="5"/>
      <c r="G42" s="256">
        <v>8483.74</v>
      </c>
      <c r="H42" s="326">
        <f>ROUND(G42*475480/4411810,0)</f>
        <v>914</v>
      </c>
      <c r="I42" s="88">
        <v>0</v>
      </c>
      <c r="J42" s="256">
        <v>0</v>
      </c>
      <c r="K42" s="88">
        <f t="shared" si="0"/>
        <v>0</v>
      </c>
      <c r="L42" s="88">
        <f t="shared" si="1"/>
        <v>0</v>
      </c>
      <c r="M42" s="88">
        <v>0</v>
      </c>
      <c r="N42" s="256">
        <f t="shared" si="2"/>
        <v>914</v>
      </c>
      <c r="O42" s="88">
        <v>0</v>
      </c>
      <c r="P42" s="88">
        <f t="shared" si="3"/>
        <v>0</v>
      </c>
      <c r="Q42" s="256">
        <f t="shared" si="4"/>
        <v>914</v>
      </c>
      <c r="R42" s="88">
        <f t="shared" si="5"/>
        <v>0</v>
      </c>
      <c r="S42" s="256">
        <f t="shared" si="6"/>
        <v>914</v>
      </c>
      <c r="T42" s="88">
        <v>0</v>
      </c>
      <c r="U42" s="256">
        <f t="shared" si="7"/>
        <v>914</v>
      </c>
      <c r="V42" s="256">
        <f>R42+T42</f>
        <v>0</v>
      </c>
      <c r="W42" s="88">
        <v>0</v>
      </c>
      <c r="X42" s="88">
        <f t="shared" si="8"/>
        <v>914</v>
      </c>
      <c r="Y42" s="88">
        <v>0</v>
      </c>
      <c r="Z42" s="88">
        <f t="shared" si="9"/>
        <v>914</v>
      </c>
    </row>
    <row r="43" spans="2:28" s="87" customFormat="1" ht="12.75">
      <c r="B43" s="189">
        <v>4</v>
      </c>
      <c r="C43" s="829"/>
      <c r="D43" s="329" t="s">
        <v>51</v>
      </c>
      <c r="E43" s="5"/>
      <c r="F43" s="134"/>
      <c r="G43" s="326">
        <v>987837.75</v>
      </c>
      <c r="H43" s="326">
        <f>ROUND(G43*475480/4411810,0)</f>
        <v>106464</v>
      </c>
      <c r="I43" s="88">
        <v>1224107.6100000001</v>
      </c>
      <c r="J43" s="256">
        <v>112593.04000000001</v>
      </c>
      <c r="K43" s="88">
        <f t="shared" si="0"/>
        <v>1111514.57</v>
      </c>
      <c r="L43" s="88">
        <f t="shared" si="1"/>
        <v>92626.214166666672</v>
      </c>
      <c r="M43" s="88">
        <v>97600</v>
      </c>
      <c r="N43" s="256">
        <f t="shared" si="2"/>
        <v>204064</v>
      </c>
      <c r="O43" s="88">
        <v>150000</v>
      </c>
      <c r="P43" s="88">
        <f t="shared" si="3"/>
        <v>247600</v>
      </c>
      <c r="Q43" s="256">
        <f t="shared" si="4"/>
        <v>354064</v>
      </c>
      <c r="R43" s="88">
        <f t="shared" si="5"/>
        <v>224078</v>
      </c>
      <c r="S43" s="256">
        <f t="shared" si="6"/>
        <v>578142</v>
      </c>
      <c r="T43" s="88">
        <v>0</v>
      </c>
      <c r="U43" s="256">
        <f t="shared" si="7"/>
        <v>578142</v>
      </c>
      <c r="V43" s="256">
        <v>225000</v>
      </c>
      <c r="W43" s="88">
        <v>556925.1</v>
      </c>
      <c r="X43" s="88">
        <f t="shared" si="8"/>
        <v>246216.90000000002</v>
      </c>
      <c r="Y43" s="88">
        <f>V43*2-X43</f>
        <v>203783.09999999998</v>
      </c>
      <c r="Z43" s="88">
        <f t="shared" si="9"/>
        <v>450000</v>
      </c>
    </row>
    <row r="44" spans="2:28" s="87" customFormat="1" ht="12.75">
      <c r="B44" s="189"/>
      <c r="C44" s="829"/>
      <c r="D44" s="367" t="s">
        <v>284</v>
      </c>
      <c r="E44" s="190"/>
      <c r="F44" s="305"/>
      <c r="G44" s="325">
        <v>977800</v>
      </c>
      <c r="H44" s="325">
        <v>50000</v>
      </c>
      <c r="I44" s="365">
        <v>0</v>
      </c>
      <c r="J44" s="366">
        <v>0</v>
      </c>
      <c r="K44" s="366">
        <v>0</v>
      </c>
      <c r="L44" s="366">
        <f t="shared" si="1"/>
        <v>0</v>
      </c>
      <c r="M44" s="366">
        <v>61000</v>
      </c>
      <c r="N44" s="256">
        <f t="shared" si="2"/>
        <v>111000</v>
      </c>
      <c r="O44" s="88">
        <v>0</v>
      </c>
      <c r="P44" s="88">
        <f t="shared" si="3"/>
        <v>61000</v>
      </c>
      <c r="Q44" s="256">
        <f t="shared" si="4"/>
        <v>111000</v>
      </c>
      <c r="R44" s="88">
        <v>60000</v>
      </c>
      <c r="S44" s="256">
        <f t="shared" si="6"/>
        <v>171000</v>
      </c>
      <c r="T44" s="88">
        <v>0</v>
      </c>
      <c r="U44" s="256">
        <f t="shared" si="7"/>
        <v>171000</v>
      </c>
      <c r="V44" s="256">
        <v>61000</v>
      </c>
      <c r="W44" s="88">
        <v>171000</v>
      </c>
      <c r="X44" s="88">
        <f t="shared" si="8"/>
        <v>61000</v>
      </c>
      <c r="Y44" s="88">
        <f>V44*2-X44</f>
        <v>61000</v>
      </c>
      <c r="Z44" s="88">
        <f t="shared" si="9"/>
        <v>122000</v>
      </c>
    </row>
    <row r="45" spans="2:28" s="22" customFormat="1" ht="13.5" thickBot="1">
      <c r="B45" s="131"/>
      <c r="C45" s="823"/>
      <c r="D45" s="330" t="s">
        <v>7</v>
      </c>
      <c r="E45" s="2">
        <v>3529000</v>
      </c>
      <c r="F45" s="132"/>
      <c r="G45" s="150">
        <f>SUM(G40:G44)</f>
        <v>5389610</v>
      </c>
      <c r="H45" s="150">
        <f t="shared" ref="H45:Z45" si="20">SUM(H40:H44)</f>
        <v>525480</v>
      </c>
      <c r="I45" s="150">
        <f t="shared" si="20"/>
        <v>5879237.0599999996</v>
      </c>
      <c r="J45" s="150">
        <f t="shared" si="20"/>
        <v>588755.29746500019</v>
      </c>
      <c r="K45" s="150">
        <f t="shared" si="20"/>
        <v>5290481.7625349993</v>
      </c>
      <c r="L45" s="150">
        <f t="shared" si="20"/>
        <v>440873.48021124996</v>
      </c>
      <c r="M45" s="150">
        <f t="shared" si="20"/>
        <v>566400</v>
      </c>
      <c r="N45" s="150">
        <f t="shared" si="20"/>
        <v>1091880</v>
      </c>
      <c r="O45" s="150">
        <f t="shared" si="20"/>
        <v>150000</v>
      </c>
      <c r="P45" s="150">
        <f t="shared" si="20"/>
        <v>716400</v>
      </c>
      <c r="Q45" s="150">
        <f t="shared" si="20"/>
        <v>1241880</v>
      </c>
      <c r="R45" s="150">
        <f t="shared" si="20"/>
        <v>653069</v>
      </c>
      <c r="S45" s="150">
        <f t="shared" si="20"/>
        <v>1894949</v>
      </c>
      <c r="T45" s="150">
        <f t="shared" si="20"/>
        <v>0</v>
      </c>
      <c r="U45" s="150">
        <f t="shared" si="20"/>
        <v>1894949</v>
      </c>
      <c r="V45" s="150">
        <f t="shared" si="20"/>
        <v>655400</v>
      </c>
      <c r="W45" s="150">
        <f t="shared" si="20"/>
        <v>1452931.6099999999</v>
      </c>
      <c r="X45" s="150">
        <f t="shared" si="20"/>
        <v>1097417.3900000001</v>
      </c>
      <c r="Y45" s="150">
        <f t="shared" si="20"/>
        <v>264783.09999999998</v>
      </c>
      <c r="Z45" s="150">
        <f t="shared" si="20"/>
        <v>1362200.49</v>
      </c>
      <c r="AA45" s="276">
        <f>W45+Z45</f>
        <v>2815132.0999999996</v>
      </c>
    </row>
    <row r="46" spans="2:28" s="22" customFormat="1" ht="13.5" thickBot="1">
      <c r="B46" s="361"/>
      <c r="C46" s="361" t="s">
        <v>7</v>
      </c>
      <c r="D46" s="362"/>
      <c r="E46" s="363">
        <f t="shared" ref="E46:Z46" si="21">E17+E31+E8+E29+E45+E12+E21+E24+E35+E37+E39</f>
        <v>38445000</v>
      </c>
      <c r="F46" s="363">
        <v>7211000</v>
      </c>
      <c r="G46" s="327">
        <f t="shared" si="21"/>
        <v>71731280</v>
      </c>
      <c r="H46" s="327">
        <f t="shared" si="21"/>
        <v>5562000</v>
      </c>
      <c r="I46" s="327">
        <f t="shared" si="21"/>
        <v>74543385.780000016</v>
      </c>
      <c r="J46" s="327">
        <f t="shared" si="21"/>
        <v>10100062.035939848</v>
      </c>
      <c r="K46" s="327">
        <f t="shared" si="21"/>
        <v>65324058.335683994</v>
      </c>
      <c r="L46" s="327">
        <f t="shared" si="21"/>
        <v>5443671.5279736668</v>
      </c>
      <c r="M46" s="327">
        <f t="shared" si="21"/>
        <v>6966120</v>
      </c>
      <c r="N46" s="327">
        <f t="shared" si="21"/>
        <v>12528120</v>
      </c>
      <c r="O46" s="327">
        <f t="shared" si="21"/>
        <v>150000</v>
      </c>
      <c r="P46" s="327">
        <f t="shared" si="21"/>
        <v>7116120</v>
      </c>
      <c r="Q46" s="327">
        <f t="shared" si="21"/>
        <v>12678120</v>
      </c>
      <c r="R46" s="327">
        <f t="shared" si="21"/>
        <v>6440200</v>
      </c>
      <c r="S46" s="327">
        <f t="shared" si="21"/>
        <v>19118320</v>
      </c>
      <c r="T46" s="327">
        <f t="shared" si="21"/>
        <v>1241410</v>
      </c>
      <c r="U46" s="327">
        <f t="shared" si="21"/>
        <v>20359730</v>
      </c>
      <c r="V46" s="327">
        <f t="shared" si="21"/>
        <v>7400630</v>
      </c>
      <c r="W46" s="327">
        <f t="shared" si="21"/>
        <v>17743371.32</v>
      </c>
      <c r="X46" s="327">
        <f t="shared" si="21"/>
        <v>10016988.68</v>
      </c>
      <c r="Y46" s="327">
        <f t="shared" si="21"/>
        <v>5201043.68</v>
      </c>
      <c r="Z46" s="327">
        <f t="shared" si="21"/>
        <v>15218032.359999999</v>
      </c>
    </row>
    <row r="47" spans="2:28" s="22" customFormat="1" ht="12.75">
      <c r="B47" s="6"/>
      <c r="C47" s="6"/>
      <c r="D47" s="6"/>
      <c r="E47" s="3"/>
      <c r="F47" s="3"/>
      <c r="L47" s="72"/>
      <c r="M47" s="72"/>
      <c r="O47" s="72"/>
      <c r="Q47" s="72"/>
      <c r="R47" s="72"/>
      <c r="S47" s="72"/>
      <c r="T47" s="72"/>
    </row>
    <row r="48" spans="2:28" s="19" customFormat="1" ht="12.75">
      <c r="B48" s="724" t="s">
        <v>96</v>
      </c>
      <c r="C48" s="724"/>
      <c r="D48" s="332"/>
      <c r="E48" s="253"/>
      <c r="F48" s="253"/>
      <c r="G48" s="20"/>
      <c r="H48" s="20"/>
      <c r="I48" s="20"/>
      <c r="J48" s="20"/>
      <c r="K48" s="20"/>
      <c r="L48" s="20"/>
      <c r="M48" s="20"/>
      <c r="O48" s="20"/>
      <c r="Q48" s="20"/>
      <c r="R48" s="20"/>
      <c r="S48" s="20"/>
      <c r="T48" s="20"/>
    </row>
    <row r="49" spans="2:26" s="19" customFormat="1" ht="12.75">
      <c r="B49" s="163" t="s">
        <v>185</v>
      </c>
      <c r="C49" s="163"/>
      <c r="F49" s="20"/>
      <c r="G49" s="20"/>
      <c r="H49" s="20"/>
      <c r="I49" s="20"/>
      <c r="J49" s="20"/>
      <c r="K49" s="20"/>
      <c r="L49" s="20"/>
      <c r="M49" s="20"/>
      <c r="O49" s="20"/>
      <c r="Q49" s="20"/>
      <c r="R49" s="20">
        <v>6440200</v>
      </c>
      <c r="S49" s="20"/>
      <c r="T49" s="20">
        <f>R46+T46</f>
        <v>7681610</v>
      </c>
      <c r="W49" s="20">
        <v>17572371.32</v>
      </c>
    </row>
    <row r="50" spans="2:26" s="7" customFormat="1" ht="12.75">
      <c r="B50" s="24"/>
      <c r="C50" s="23"/>
      <c r="K50" s="14"/>
      <c r="L50" s="14"/>
      <c r="M50" s="14">
        <v>7211000</v>
      </c>
      <c r="N50" s="14">
        <f>M50-M46</f>
        <v>244880</v>
      </c>
      <c r="O50" s="14"/>
      <c r="Q50" s="14"/>
      <c r="R50" s="14"/>
      <c r="S50" s="14"/>
      <c r="T50" s="14"/>
      <c r="V50" s="14"/>
      <c r="W50" s="14"/>
      <c r="X50" s="14"/>
      <c r="Y50" s="14"/>
      <c r="Z50" s="14"/>
    </row>
    <row r="51" spans="2:26" s="115" customFormat="1" ht="12.75">
      <c r="B51" s="20"/>
      <c r="C51" s="116"/>
      <c r="G51" s="116"/>
      <c r="H51" s="116"/>
      <c r="I51" s="116"/>
      <c r="J51" s="116"/>
      <c r="L51" s="116"/>
      <c r="M51" s="116"/>
      <c r="O51" s="116"/>
      <c r="Q51" s="116"/>
      <c r="R51" s="378"/>
      <c r="S51" s="116"/>
      <c r="T51" s="116"/>
      <c r="W51" s="116"/>
    </row>
    <row r="52" spans="2:26" s="39" customFormat="1" ht="12.75">
      <c r="C52" s="67"/>
      <c r="L52" s="57"/>
      <c r="M52" s="57"/>
      <c r="O52" s="57"/>
      <c r="Q52" s="57"/>
      <c r="R52" s="57"/>
      <c r="S52" s="57"/>
      <c r="T52" s="57"/>
    </row>
    <row r="53" spans="2:26" s="39" customFormat="1" ht="12.75">
      <c r="C53" s="8" t="s">
        <v>7</v>
      </c>
      <c r="D53" s="333">
        <v>525480</v>
      </c>
      <c r="E53" s="57"/>
      <c r="F53" s="57"/>
      <c r="L53" s="57"/>
      <c r="M53" s="57"/>
      <c r="O53" s="57"/>
      <c r="Q53" s="57"/>
      <c r="R53" s="57"/>
      <c r="S53" s="57"/>
      <c r="T53" s="57"/>
      <c r="W53" s="57">
        <f>W46-W49</f>
        <v>171000</v>
      </c>
    </row>
    <row r="54" spans="2:26" ht="12.75">
      <c r="C54" s="249" t="s">
        <v>241</v>
      </c>
      <c r="D54" s="258">
        <v>50000</v>
      </c>
      <c r="E54" s="364">
        <v>61000</v>
      </c>
      <c r="F54" s="364">
        <f>D54+E54</f>
        <v>111000</v>
      </c>
      <c r="G54" s="35"/>
      <c r="H54" s="35"/>
      <c r="I54" s="35"/>
      <c r="J54" s="35"/>
    </row>
    <row r="55" spans="2:26" s="50" customFormat="1" ht="12.75">
      <c r="C55" s="180" t="s">
        <v>247</v>
      </c>
      <c r="D55" s="180">
        <f>D53-D54</f>
        <v>475480</v>
      </c>
      <c r="E55" s="180"/>
      <c r="F55" s="180"/>
      <c r="L55" s="53"/>
      <c r="M55" s="53"/>
      <c r="O55" s="53"/>
      <c r="Q55" s="53"/>
      <c r="R55" s="53"/>
      <c r="S55" s="53"/>
      <c r="T55" s="53"/>
    </row>
    <row r="56" spans="2:26" ht="12.75"/>
    <row r="57" spans="2:26" ht="45" customHeight="1">
      <c r="D57" s="35"/>
    </row>
  </sheetData>
  <sheetProtection selectLockedCells="1" selectUnlockedCells="1"/>
  <autoFilter ref="D1:D56"/>
  <mergeCells count="12">
    <mergeCell ref="C5:C8"/>
    <mergeCell ref="C9:C12"/>
    <mergeCell ref="C13:C17"/>
    <mergeCell ref="C18:C21"/>
    <mergeCell ref="C22:C24"/>
    <mergeCell ref="C25:C29"/>
    <mergeCell ref="C36:C37"/>
    <mergeCell ref="C38:C39"/>
    <mergeCell ref="B48:C48"/>
    <mergeCell ref="C30:C31"/>
    <mergeCell ref="C32:C35"/>
    <mergeCell ref="C40:C45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B1:I46"/>
  <sheetViews>
    <sheetView zoomScaleNormal="100" workbookViewId="0">
      <pane ySplit="4" topLeftCell="A5" activePane="bottomLeft" state="frozen"/>
      <selection activeCell="W15" sqref="W15"/>
      <selection pane="bottomLeft" activeCell="E3" sqref="E3:G4"/>
    </sheetView>
  </sheetViews>
  <sheetFormatPr defaultRowHeight="45" customHeight="1"/>
  <cols>
    <col min="1" max="1" width="1.5703125" style="18" customWidth="1"/>
    <col min="2" max="2" width="4.5703125" style="18" customWidth="1"/>
    <col min="3" max="3" width="26.85546875" style="22" customWidth="1"/>
    <col min="4" max="4" width="33.5703125" style="437" customWidth="1"/>
    <col min="5" max="5" width="20.42578125" style="35" customWidth="1"/>
    <col min="6" max="6" width="17.28515625" style="18" customWidth="1"/>
    <col min="7" max="7" width="19.7109375" style="18" customWidth="1"/>
    <col min="8" max="8" width="15.5703125" style="18" customWidth="1"/>
    <col min="9" max="16384" width="9.140625" style="18"/>
  </cols>
  <sheetData>
    <row r="1" spans="2:8" ht="18" customHeight="1">
      <c r="C1" s="18"/>
    </row>
    <row r="2" spans="2:8" ht="20.25" customHeight="1">
      <c r="B2" s="138" t="s">
        <v>107</v>
      </c>
      <c r="C2" s="138"/>
      <c r="D2" s="438"/>
    </row>
    <row r="3" spans="2:8" ht="33.75" customHeight="1" thickBot="1">
      <c r="D3" s="424"/>
      <c r="E3" s="30"/>
      <c r="F3" s="30"/>
      <c r="G3" s="639" t="s">
        <v>327</v>
      </c>
    </row>
    <row r="4" spans="2:8" s="22" customFormat="1" ht="45" customHeight="1" thickBot="1">
      <c r="B4" s="402" t="s">
        <v>20</v>
      </c>
      <c r="C4" s="415" t="s">
        <v>208</v>
      </c>
      <c r="D4" s="439" t="s">
        <v>1</v>
      </c>
      <c r="E4" s="94" t="s">
        <v>326</v>
      </c>
      <c r="F4" s="172" t="s">
        <v>321</v>
      </c>
      <c r="G4" s="640" t="s">
        <v>324</v>
      </c>
    </row>
    <row r="5" spans="2:8" s="87" customFormat="1" ht="22.9" customHeight="1">
      <c r="B5" s="145">
        <v>1</v>
      </c>
      <c r="C5" s="824" t="s">
        <v>177</v>
      </c>
      <c r="D5" s="440" t="s">
        <v>8</v>
      </c>
      <c r="E5" s="88">
        <v>4288369.16</v>
      </c>
      <c r="F5" s="256">
        <v>11661732.059999999</v>
      </c>
      <c r="G5" s="537">
        <v>1995475</v>
      </c>
    </row>
    <row r="6" spans="2:8" s="87" customFormat="1" ht="25.5" customHeight="1">
      <c r="B6" s="146">
        <v>2</v>
      </c>
      <c r="C6" s="828"/>
      <c r="D6" s="571" t="s">
        <v>210</v>
      </c>
      <c r="E6" s="88">
        <v>450667.19999999995</v>
      </c>
      <c r="F6" s="256">
        <v>884045.54</v>
      </c>
      <c r="G6" s="537">
        <v>138267</v>
      </c>
    </row>
    <row r="7" spans="2:8" s="87" customFormat="1" ht="12.75">
      <c r="B7" s="189">
        <v>3</v>
      </c>
      <c r="C7" s="829"/>
      <c r="D7" s="442" t="s">
        <v>51</v>
      </c>
      <c r="E7" s="88">
        <v>148036.81</v>
      </c>
      <c r="F7" s="256">
        <v>133314.33000000002</v>
      </c>
      <c r="G7" s="537">
        <v>16686</v>
      </c>
    </row>
    <row r="8" spans="2:8" s="89" customFormat="1" ht="13.5" customHeight="1" thickBot="1">
      <c r="B8" s="131"/>
      <c r="C8" s="823"/>
      <c r="D8" s="443" t="s">
        <v>7</v>
      </c>
      <c r="E8" s="266">
        <f>SUM(E5:E7)</f>
        <v>4887073.17</v>
      </c>
      <c r="F8" s="150">
        <v>12679091.929999998</v>
      </c>
      <c r="G8" s="539">
        <v>2150428</v>
      </c>
      <c r="H8" s="276"/>
    </row>
    <row r="9" spans="2:8" s="22" customFormat="1" ht="12.75">
      <c r="B9" s="151">
        <v>1</v>
      </c>
      <c r="C9" s="822" t="s">
        <v>166</v>
      </c>
      <c r="D9" s="444" t="s">
        <v>8</v>
      </c>
      <c r="E9" s="88">
        <v>4471885.68</v>
      </c>
      <c r="F9" s="256">
        <v>3690178.8200000003</v>
      </c>
      <c r="G9" s="537">
        <v>965032</v>
      </c>
    </row>
    <row r="10" spans="2:8" s="22" customFormat="1" ht="13.5" customHeight="1">
      <c r="B10" s="171">
        <v>2</v>
      </c>
      <c r="C10" s="830"/>
      <c r="D10" s="441" t="s">
        <v>211</v>
      </c>
      <c r="E10" s="88">
        <v>0</v>
      </c>
      <c r="F10" s="256">
        <v>0</v>
      </c>
      <c r="G10" s="537">
        <v>0</v>
      </c>
    </row>
    <row r="11" spans="2:8" s="22" customFormat="1" ht="12.75">
      <c r="B11" s="171">
        <v>3</v>
      </c>
      <c r="C11" s="830"/>
      <c r="D11" s="442" t="s">
        <v>51</v>
      </c>
      <c r="E11" s="88">
        <v>0</v>
      </c>
      <c r="F11" s="256">
        <v>0</v>
      </c>
      <c r="G11" s="537">
        <v>0</v>
      </c>
    </row>
    <row r="12" spans="2:8" s="22" customFormat="1" ht="13.5" thickBot="1">
      <c r="B12" s="251"/>
      <c r="C12" s="829"/>
      <c r="D12" s="445" t="s">
        <v>7</v>
      </c>
      <c r="E12" s="240">
        <f>SUM(E9:E11)</f>
        <v>4471885.68</v>
      </c>
      <c r="F12" s="240">
        <v>3690178.8200000003</v>
      </c>
      <c r="G12" s="650">
        <v>965032</v>
      </c>
      <c r="H12" s="276"/>
    </row>
    <row r="13" spans="2:8" s="87" customFormat="1" ht="12.75">
      <c r="B13" s="145">
        <v>1</v>
      </c>
      <c r="C13" s="824" t="s">
        <v>270</v>
      </c>
      <c r="D13" s="440" t="s">
        <v>8</v>
      </c>
      <c r="E13" s="88">
        <v>624793.06999999995</v>
      </c>
      <c r="F13" s="256">
        <v>349282.93000000005</v>
      </c>
      <c r="G13" s="537">
        <v>0</v>
      </c>
    </row>
    <row r="14" spans="2:8" s="87" customFormat="1" ht="15.75" customHeight="1">
      <c r="B14" s="146">
        <v>2</v>
      </c>
      <c r="C14" s="828"/>
      <c r="D14" s="441" t="s">
        <v>211</v>
      </c>
      <c r="E14" s="88">
        <v>43776.02</v>
      </c>
      <c r="F14" s="256">
        <v>47984.02</v>
      </c>
      <c r="G14" s="537">
        <v>3775</v>
      </c>
    </row>
    <row r="15" spans="2:8" s="87" customFormat="1" ht="12.75">
      <c r="B15" s="146">
        <v>3</v>
      </c>
      <c r="C15" s="828"/>
      <c r="D15" s="446" t="s">
        <v>188</v>
      </c>
      <c r="E15" s="88">
        <v>0</v>
      </c>
      <c r="F15" s="256">
        <v>7081.48</v>
      </c>
      <c r="G15" s="537">
        <v>1227</v>
      </c>
    </row>
    <row r="16" spans="2:8" s="87" customFormat="1" ht="12.75">
      <c r="B16" s="189">
        <v>4</v>
      </c>
      <c r="C16" s="829"/>
      <c r="D16" s="442" t="s">
        <v>51</v>
      </c>
      <c r="E16" s="88">
        <v>2710.59</v>
      </c>
      <c r="F16" s="256">
        <v>3772.49</v>
      </c>
      <c r="G16" s="537">
        <v>673</v>
      </c>
    </row>
    <row r="17" spans="2:9" s="89" customFormat="1" ht="13.5" thickBot="1">
      <c r="B17" s="131"/>
      <c r="C17" s="823"/>
      <c r="D17" s="443" t="s">
        <v>7</v>
      </c>
      <c r="E17" s="266">
        <f>SUM(E13:E16)</f>
        <v>671279.67999999993</v>
      </c>
      <c r="F17" s="150">
        <v>408120.92000000004</v>
      </c>
      <c r="G17" s="539">
        <v>5675</v>
      </c>
      <c r="H17" s="276"/>
    </row>
    <row r="18" spans="2:9" s="22" customFormat="1" ht="12.75">
      <c r="B18" s="130">
        <v>1</v>
      </c>
      <c r="C18" s="825" t="s">
        <v>108</v>
      </c>
      <c r="D18" s="440" t="s">
        <v>8</v>
      </c>
      <c r="E18" s="88">
        <v>3026134.4400000004</v>
      </c>
      <c r="F18" s="256">
        <v>2108150.4999999995</v>
      </c>
      <c r="G18" s="537">
        <v>89715.060000000522</v>
      </c>
    </row>
    <row r="19" spans="2:9" s="22" customFormat="1" ht="17.45" customHeight="1">
      <c r="B19" s="171">
        <v>2</v>
      </c>
      <c r="C19" s="826"/>
      <c r="D19" s="441" t="s">
        <v>211</v>
      </c>
      <c r="E19" s="88">
        <v>0</v>
      </c>
      <c r="F19" s="256">
        <v>0</v>
      </c>
      <c r="G19" s="537">
        <v>0</v>
      </c>
    </row>
    <row r="20" spans="2:9" s="22" customFormat="1" ht="12.75">
      <c r="B20" s="171">
        <v>3</v>
      </c>
      <c r="C20" s="826"/>
      <c r="D20" s="442" t="s">
        <v>51</v>
      </c>
      <c r="E20" s="88">
        <v>0</v>
      </c>
      <c r="F20" s="256">
        <v>0</v>
      </c>
      <c r="G20" s="537">
        <v>0</v>
      </c>
    </row>
    <row r="21" spans="2:9" s="22" customFormat="1" ht="13.5" thickBot="1">
      <c r="B21" s="131"/>
      <c r="C21" s="827"/>
      <c r="D21" s="443" t="s">
        <v>7</v>
      </c>
      <c r="E21" s="266">
        <f>SUM(E18:E20)</f>
        <v>3026134.4400000004</v>
      </c>
      <c r="F21" s="150">
        <v>2108150.4999999995</v>
      </c>
      <c r="G21" s="539">
        <v>89715.060000000522</v>
      </c>
      <c r="H21" s="276"/>
      <c r="I21" s="72"/>
    </row>
    <row r="22" spans="2:9" s="22" customFormat="1" ht="12.75">
      <c r="B22" s="130">
        <v>1</v>
      </c>
      <c r="C22" s="825" t="s">
        <v>109</v>
      </c>
      <c r="D22" s="440" t="s">
        <v>8</v>
      </c>
      <c r="E22" s="88">
        <v>547221.42000000004</v>
      </c>
      <c r="F22" s="256">
        <v>459880.43999999994</v>
      </c>
      <c r="G22" s="537">
        <v>138241</v>
      </c>
    </row>
    <row r="23" spans="2:9" s="22" customFormat="1" ht="12.75">
      <c r="B23" s="171">
        <v>2</v>
      </c>
      <c r="C23" s="826"/>
      <c r="D23" s="442" t="s">
        <v>51</v>
      </c>
      <c r="E23" s="88">
        <v>0</v>
      </c>
      <c r="F23" s="256">
        <v>78546.06</v>
      </c>
      <c r="G23" s="537">
        <v>12583</v>
      </c>
    </row>
    <row r="24" spans="2:9" s="22" customFormat="1" ht="13.5" thickBot="1">
      <c r="B24" s="131">
        <v>3</v>
      </c>
      <c r="C24" s="827"/>
      <c r="D24" s="443" t="s">
        <v>7</v>
      </c>
      <c r="E24" s="150">
        <f>SUM(E22:E23)</f>
        <v>547221.42000000004</v>
      </c>
      <c r="F24" s="150">
        <v>538426.5</v>
      </c>
      <c r="G24" s="539">
        <v>150824</v>
      </c>
      <c r="H24" s="276"/>
    </row>
    <row r="25" spans="2:9" s="87" customFormat="1" ht="12.75">
      <c r="B25" s="167">
        <v>1</v>
      </c>
      <c r="C25" s="831" t="s">
        <v>176</v>
      </c>
      <c r="D25" s="444" t="s">
        <v>8</v>
      </c>
      <c r="E25" s="88">
        <v>1195988.33</v>
      </c>
      <c r="F25" s="256">
        <v>903564.10999999987</v>
      </c>
      <c r="G25" s="537">
        <v>252190</v>
      </c>
    </row>
    <row r="26" spans="2:9" s="87" customFormat="1" ht="12.75">
      <c r="B26" s="146">
        <v>2</v>
      </c>
      <c r="C26" s="832"/>
      <c r="D26" s="446" t="s">
        <v>188</v>
      </c>
      <c r="E26" s="88">
        <v>0</v>
      </c>
      <c r="F26" s="256">
        <v>0</v>
      </c>
      <c r="G26" s="537">
        <v>0</v>
      </c>
    </row>
    <row r="27" spans="2:9" s="87" customFormat="1" ht="13.5" customHeight="1">
      <c r="B27" s="189">
        <v>3</v>
      </c>
      <c r="C27" s="833"/>
      <c r="D27" s="441" t="s">
        <v>211</v>
      </c>
      <c r="E27" s="88">
        <v>0</v>
      </c>
      <c r="F27" s="256">
        <v>38744</v>
      </c>
      <c r="G27" s="537">
        <v>0</v>
      </c>
    </row>
    <row r="28" spans="2:9" s="87" customFormat="1" ht="12.75">
      <c r="B28" s="189">
        <v>4</v>
      </c>
      <c r="C28" s="833"/>
      <c r="D28" s="442" t="s">
        <v>51</v>
      </c>
      <c r="E28" s="88">
        <v>0</v>
      </c>
      <c r="F28" s="256">
        <v>10084</v>
      </c>
      <c r="G28" s="537">
        <v>0</v>
      </c>
    </row>
    <row r="29" spans="2:9" s="89" customFormat="1" ht="13.5" thickBot="1">
      <c r="B29" s="131"/>
      <c r="C29" s="834"/>
      <c r="D29" s="443" t="s">
        <v>7</v>
      </c>
      <c r="E29" s="266">
        <f>SUM(E25:E28)</f>
        <v>1195988.33</v>
      </c>
      <c r="F29" s="150">
        <v>952392.10999999987</v>
      </c>
      <c r="G29" s="539">
        <v>252190</v>
      </c>
      <c r="H29" s="276"/>
    </row>
    <row r="30" spans="2:9" s="87" customFormat="1" ht="12.75">
      <c r="B30" s="145">
        <v>1</v>
      </c>
      <c r="C30" s="824" t="s">
        <v>167</v>
      </c>
      <c r="D30" s="440" t="s">
        <v>8</v>
      </c>
      <c r="E30" s="88">
        <v>528714.03</v>
      </c>
      <c r="F30" s="256">
        <v>947396.53</v>
      </c>
      <c r="G30" s="537">
        <v>204055</v>
      </c>
    </row>
    <row r="31" spans="2:9" s="89" customFormat="1" ht="13.5" thickBot="1">
      <c r="B31" s="131"/>
      <c r="C31" s="823"/>
      <c r="D31" s="443" t="s">
        <v>7</v>
      </c>
      <c r="E31" s="150">
        <f>E30</f>
        <v>528714.03</v>
      </c>
      <c r="F31" s="150">
        <v>947396.53</v>
      </c>
      <c r="G31" s="539">
        <v>204055</v>
      </c>
      <c r="H31" s="276"/>
    </row>
    <row r="32" spans="2:9" s="22" customFormat="1" ht="12.75">
      <c r="B32" s="130">
        <v>1</v>
      </c>
      <c r="C32" s="825" t="s">
        <v>110</v>
      </c>
      <c r="D32" s="440" t="s">
        <v>8</v>
      </c>
      <c r="E32" s="88">
        <v>1229210.3399999999</v>
      </c>
      <c r="F32" s="256">
        <v>1109851.1400000001</v>
      </c>
      <c r="G32" s="537">
        <v>210565</v>
      </c>
    </row>
    <row r="33" spans="2:9" s="22" customFormat="1" ht="12.75" customHeight="1">
      <c r="B33" s="171">
        <v>2</v>
      </c>
      <c r="C33" s="826"/>
      <c r="D33" s="441" t="s">
        <v>211</v>
      </c>
      <c r="E33" s="88">
        <v>0</v>
      </c>
      <c r="F33" s="256">
        <v>0</v>
      </c>
      <c r="G33" s="537">
        <v>0</v>
      </c>
    </row>
    <row r="34" spans="2:9" s="22" customFormat="1" ht="12.75">
      <c r="B34" s="171">
        <v>3</v>
      </c>
      <c r="C34" s="826"/>
      <c r="D34" s="442" t="s">
        <v>51</v>
      </c>
      <c r="E34" s="88">
        <v>0</v>
      </c>
      <c r="F34" s="256">
        <v>10068</v>
      </c>
      <c r="G34" s="537">
        <v>0</v>
      </c>
    </row>
    <row r="35" spans="2:9" s="22" customFormat="1" ht="13.5" thickBot="1">
      <c r="B35" s="131"/>
      <c r="C35" s="827"/>
      <c r="D35" s="447" t="s">
        <v>7</v>
      </c>
      <c r="E35" s="266">
        <f>SUM(E32:E34)</f>
        <v>1229210.3399999999</v>
      </c>
      <c r="F35" s="150">
        <v>1119919.1400000001</v>
      </c>
      <c r="G35" s="539">
        <v>210565</v>
      </c>
      <c r="H35" s="276"/>
    </row>
    <row r="36" spans="2:9" s="87" customFormat="1" ht="12.75">
      <c r="B36" s="167">
        <v>1</v>
      </c>
      <c r="C36" s="822" t="s">
        <v>245</v>
      </c>
      <c r="D36" s="444" t="s">
        <v>8</v>
      </c>
      <c r="E36" s="88">
        <v>126721.95999999999</v>
      </c>
      <c r="F36" s="256">
        <v>138731.76</v>
      </c>
      <c r="G36" s="537">
        <v>46727</v>
      </c>
    </row>
    <row r="37" spans="2:9" s="89" customFormat="1" ht="13.5" thickBot="1">
      <c r="B37" s="131"/>
      <c r="C37" s="823"/>
      <c r="D37" s="443" t="s">
        <v>7</v>
      </c>
      <c r="E37" s="150">
        <f>E36</f>
        <v>126721.95999999999</v>
      </c>
      <c r="F37" s="150">
        <v>138731.76</v>
      </c>
      <c r="G37" s="539">
        <v>46727</v>
      </c>
      <c r="H37" s="276"/>
    </row>
    <row r="38" spans="2:9" s="87" customFormat="1" ht="12.75">
      <c r="B38" s="145">
        <v>1</v>
      </c>
      <c r="C38" s="824" t="s">
        <v>266</v>
      </c>
      <c r="D38" s="440" t="s">
        <v>8</v>
      </c>
      <c r="E38" s="88">
        <v>7172.9400000000005</v>
      </c>
      <c r="F38" s="256">
        <v>1827.0599999999995</v>
      </c>
      <c r="G38" s="537">
        <v>2000</v>
      </c>
    </row>
    <row r="39" spans="2:9" s="89" customFormat="1" ht="13.5" thickBot="1">
      <c r="B39" s="131"/>
      <c r="C39" s="823"/>
      <c r="D39" s="443" t="s">
        <v>7</v>
      </c>
      <c r="E39" s="266">
        <f>E38</f>
        <v>7172.9400000000005</v>
      </c>
      <c r="F39" s="150">
        <v>1827.0599999999995</v>
      </c>
      <c r="G39" s="539">
        <v>2000</v>
      </c>
      <c r="H39" s="276"/>
    </row>
    <row r="40" spans="2:9" s="87" customFormat="1" ht="12.75">
      <c r="B40" s="167">
        <v>1</v>
      </c>
      <c r="C40" s="822" t="s">
        <v>2</v>
      </c>
      <c r="D40" s="541" t="s">
        <v>8</v>
      </c>
      <c r="E40" s="88">
        <v>961014.81</v>
      </c>
      <c r="F40" s="256">
        <v>805497.69</v>
      </c>
      <c r="G40" s="537">
        <v>250882</v>
      </c>
    </row>
    <row r="41" spans="2:9" s="87" customFormat="1" ht="12.75" customHeight="1">
      <c r="B41" s="146">
        <v>2</v>
      </c>
      <c r="C41" s="828"/>
      <c r="D41" s="441" t="s">
        <v>211</v>
      </c>
      <c r="E41" s="88">
        <v>87041.069999999992</v>
      </c>
      <c r="F41" s="256">
        <v>247289.37</v>
      </c>
      <c r="G41" s="537">
        <v>15208</v>
      </c>
    </row>
    <row r="42" spans="2:9" s="87" customFormat="1" ht="12.75" customHeight="1">
      <c r="B42" s="189">
        <v>3</v>
      </c>
      <c r="C42" s="829"/>
      <c r="D42" s="446" t="s">
        <v>188</v>
      </c>
      <c r="E42" s="88">
        <v>0</v>
      </c>
      <c r="F42" s="256">
        <v>0</v>
      </c>
      <c r="G42" s="537">
        <v>0</v>
      </c>
      <c r="I42" s="548"/>
    </row>
    <row r="43" spans="2:9" s="87" customFormat="1" ht="12.75">
      <c r="B43" s="189">
        <v>4</v>
      </c>
      <c r="C43" s="829"/>
      <c r="D43" s="442" t="s">
        <v>51</v>
      </c>
      <c r="E43" s="88">
        <v>289478.93</v>
      </c>
      <c r="F43" s="256">
        <v>308973.75</v>
      </c>
      <c r="G43" s="537">
        <v>61047</v>
      </c>
    </row>
    <row r="44" spans="2:9" s="87" customFormat="1" ht="12.75">
      <c r="B44" s="189">
        <v>5</v>
      </c>
      <c r="C44" s="829"/>
      <c r="D44" s="542" t="s">
        <v>284</v>
      </c>
      <c r="E44" s="88">
        <v>44367</v>
      </c>
      <c r="F44" s="256">
        <v>37789</v>
      </c>
      <c r="G44" s="537">
        <v>13004</v>
      </c>
      <c r="I44" s="548"/>
    </row>
    <row r="45" spans="2:9" s="22" customFormat="1" ht="13.5" thickBot="1">
      <c r="B45" s="131"/>
      <c r="C45" s="823"/>
      <c r="D45" s="443" t="s">
        <v>7</v>
      </c>
      <c r="E45" s="150">
        <f>SUM(E40:E44)</f>
        <v>1381901.81</v>
      </c>
      <c r="F45" s="150">
        <v>1399549.81</v>
      </c>
      <c r="G45" s="539">
        <v>340141</v>
      </c>
      <c r="H45" s="276"/>
    </row>
    <row r="46" spans="2:9" s="22" customFormat="1" ht="12.75">
      <c r="B46" s="6"/>
      <c r="C46" s="6"/>
      <c r="D46" s="448"/>
      <c r="E46" s="72"/>
    </row>
  </sheetData>
  <sheetProtection selectLockedCells="1" selectUnlockedCells="1"/>
  <mergeCells count="11">
    <mergeCell ref="C30:C31"/>
    <mergeCell ref="C32:C35"/>
    <mergeCell ref="C36:C37"/>
    <mergeCell ref="C38:C39"/>
    <mergeCell ref="C40:C45"/>
    <mergeCell ref="C5:C8"/>
    <mergeCell ref="C9:C12"/>
    <mergeCell ref="C13:C17"/>
    <mergeCell ref="C18:C21"/>
    <mergeCell ref="C22:C24"/>
    <mergeCell ref="C25:C29"/>
  </mergeCells>
  <pageMargins left="0.15748031496062992" right="0.19685039370078741" top="0.15748031496062992" bottom="0.19685039370078741" header="0.15748031496062992" footer="0.15748031496062992"/>
  <pageSetup paperSize="9" scale="87" firstPageNumber="0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B1:H20"/>
  <sheetViews>
    <sheetView topLeftCell="A4" zoomScaleNormal="100" workbookViewId="0">
      <selection activeCell="D9" sqref="D9:F10"/>
    </sheetView>
  </sheetViews>
  <sheetFormatPr defaultColWidth="26.85546875" defaultRowHeight="12.75"/>
  <cols>
    <col min="1" max="1" width="3.42578125" style="7" customWidth="1"/>
    <col min="2" max="2" width="6.42578125" style="7" customWidth="1"/>
    <col min="3" max="3" width="36.140625" style="7" customWidth="1"/>
    <col min="4" max="4" width="15.7109375" style="14" customWidth="1"/>
    <col min="5" max="6" width="15.85546875" style="14" customWidth="1"/>
    <col min="7" max="16384" width="26.85546875" style="7"/>
  </cols>
  <sheetData>
    <row r="1" spans="2:8">
      <c r="B1" s="25"/>
    </row>
    <row r="2" spans="2:8">
      <c r="B2" s="25"/>
    </row>
    <row r="3" spans="2:8">
      <c r="B3" s="25"/>
    </row>
    <row r="4" spans="2:8">
      <c r="B4" s="25"/>
    </row>
    <row r="5" spans="2:8" ht="12.75" customHeight="1"/>
    <row r="6" spans="2:8">
      <c r="C6" s="144" t="s">
        <v>254</v>
      </c>
    </row>
    <row r="7" spans="2:8">
      <c r="B7" s="8"/>
    </row>
    <row r="8" spans="2:8">
      <c r="B8" s="8"/>
      <c r="C8" s="8"/>
    </row>
    <row r="9" spans="2:8">
      <c r="C9" s="8"/>
      <c r="D9" s="30"/>
      <c r="E9" s="30"/>
      <c r="F9" s="639" t="s">
        <v>327</v>
      </c>
    </row>
    <row r="10" spans="2:8" s="8" customFormat="1" ht="44.25" customHeight="1">
      <c r="B10" s="188" t="s">
        <v>20</v>
      </c>
      <c r="C10" s="188" t="s">
        <v>13</v>
      </c>
      <c r="D10" s="175" t="s">
        <v>326</v>
      </c>
      <c r="E10" s="586" t="s">
        <v>321</v>
      </c>
      <c r="F10" s="469" t="s">
        <v>324</v>
      </c>
    </row>
    <row r="11" spans="2:8" s="85" customFormat="1" ht="19.5" customHeight="1">
      <c r="B11" s="651">
        <v>1</v>
      </c>
      <c r="C11" s="279" t="s">
        <v>146</v>
      </c>
      <c r="D11" s="5">
        <v>6702042.9900000002</v>
      </c>
      <c r="E11" s="5">
        <v>5302570.13</v>
      </c>
      <c r="F11" s="5">
        <v>1767523</v>
      </c>
    </row>
    <row r="12" spans="2:8" s="85" customFormat="1" ht="23.25" customHeight="1">
      <c r="B12" s="651">
        <v>2</v>
      </c>
      <c r="C12" s="279" t="s">
        <v>51</v>
      </c>
      <c r="D12" s="5">
        <v>5645937.9000000004</v>
      </c>
      <c r="E12" s="5">
        <v>3775010.0199999996</v>
      </c>
      <c r="F12" s="5">
        <v>1258337</v>
      </c>
      <c r="G12" s="467"/>
      <c r="H12" s="467"/>
    </row>
    <row r="13" spans="2:8" s="85" customFormat="1" ht="15" customHeight="1">
      <c r="B13" s="651">
        <v>3</v>
      </c>
      <c r="C13" s="279" t="s">
        <v>67</v>
      </c>
      <c r="D13" s="5">
        <v>2011100.53</v>
      </c>
      <c r="E13" s="5">
        <v>1485778.75</v>
      </c>
      <c r="F13" s="5">
        <v>495260</v>
      </c>
    </row>
    <row r="14" spans="2:8" s="85" customFormat="1" ht="21.6" customHeight="1">
      <c r="B14" s="651">
        <v>4</v>
      </c>
      <c r="C14" s="453" t="s">
        <v>8</v>
      </c>
      <c r="D14" s="5">
        <v>1447119.93</v>
      </c>
      <c r="E14" s="5">
        <v>1918013.05</v>
      </c>
      <c r="F14" s="5">
        <v>639338</v>
      </c>
      <c r="G14" s="467"/>
      <c r="H14" s="467"/>
    </row>
    <row r="15" spans="2:8" s="85" customFormat="1" ht="18" customHeight="1">
      <c r="B15" s="651">
        <v>5</v>
      </c>
      <c r="C15" s="652" t="s">
        <v>29</v>
      </c>
      <c r="D15" s="5">
        <v>82817.33</v>
      </c>
      <c r="E15" s="5">
        <v>473885.26999999996</v>
      </c>
      <c r="F15" s="5">
        <v>157962</v>
      </c>
    </row>
    <row r="16" spans="2:8" s="85" customFormat="1" ht="24" customHeight="1">
      <c r="B16" s="651">
        <v>6</v>
      </c>
      <c r="C16" s="652" t="s">
        <v>203</v>
      </c>
      <c r="D16" s="5">
        <v>0</v>
      </c>
      <c r="E16" s="5">
        <v>92990.140000000014</v>
      </c>
      <c r="F16" s="5">
        <v>30997</v>
      </c>
    </row>
    <row r="17" spans="2:6" s="6" customFormat="1" ht="17.25" customHeight="1">
      <c r="B17" s="3"/>
      <c r="C17" s="3"/>
      <c r="D17" s="3"/>
      <c r="E17" s="3"/>
      <c r="F17" s="3"/>
    </row>
    <row r="19" spans="2:6">
      <c r="C19" s="14"/>
    </row>
    <row r="20" spans="2:6">
      <c r="C20" s="270"/>
    </row>
  </sheetData>
  <sheetProtection selectLockedCells="1" selectUnlockedCells="1"/>
  <pageMargins left="0.15748031496062992" right="0.19685039370078741" top="0.23622047244094491" bottom="0.27559055118110237" header="0.23622047244094491" footer="0.23622047244094491"/>
  <pageSetup paperSize="9" scale="90" firstPageNumber="0" fitToHeight="0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>
  <dimension ref="A4:H27"/>
  <sheetViews>
    <sheetView zoomScaleNormal="100" workbookViewId="0">
      <selection activeCell="E9" sqref="E9:G10"/>
    </sheetView>
  </sheetViews>
  <sheetFormatPr defaultRowHeight="12.75"/>
  <cols>
    <col min="1" max="1" width="1.28515625" style="22" customWidth="1"/>
    <col min="2" max="2" width="4.42578125" style="22" customWidth="1"/>
    <col min="3" max="3" width="19.42578125" style="22" customWidth="1"/>
    <col min="4" max="4" width="27.42578125" style="22" customWidth="1"/>
    <col min="5" max="5" width="11.5703125" style="72" customWidth="1"/>
    <col min="6" max="7" width="11.5703125" style="22" customWidth="1"/>
    <col min="8" max="8" width="10.85546875" style="22" customWidth="1"/>
    <col min="9" max="16384" width="9.140625" style="22"/>
  </cols>
  <sheetData>
    <row r="4" spans="2:8" s="15" customFormat="1" ht="12.75" customHeight="1">
      <c r="E4" s="21"/>
    </row>
    <row r="5" spans="2:8" s="33" customFormat="1">
      <c r="E5" s="34"/>
    </row>
    <row r="6" spans="2:8" s="30" customFormat="1">
      <c r="E6" s="31"/>
    </row>
    <row r="7" spans="2:8" s="7" customFormat="1">
      <c r="C7" s="17" t="s">
        <v>85</v>
      </c>
      <c r="E7" s="14"/>
    </row>
    <row r="8" spans="2:8" s="7" customFormat="1">
      <c r="C8" s="8"/>
      <c r="E8" s="14"/>
    </row>
    <row r="9" spans="2:8" s="7" customFormat="1" ht="13.5" thickBot="1">
      <c r="D9" s="8"/>
      <c r="E9" s="30"/>
      <c r="F9" s="30"/>
      <c r="G9" s="639" t="s">
        <v>327</v>
      </c>
    </row>
    <row r="10" spans="2:8" ht="26.25" thickBot="1">
      <c r="B10" s="383" t="s">
        <v>20</v>
      </c>
      <c r="C10" s="94" t="s">
        <v>0</v>
      </c>
      <c r="D10" s="653" t="s">
        <v>1</v>
      </c>
      <c r="E10" s="94" t="s">
        <v>326</v>
      </c>
      <c r="F10" s="172" t="s">
        <v>321</v>
      </c>
      <c r="G10" s="640" t="s">
        <v>324</v>
      </c>
    </row>
    <row r="11" spans="2:8" s="18" customFormat="1" ht="38.25" customHeight="1">
      <c r="B11" s="403">
        <v>1</v>
      </c>
      <c r="C11" s="835" t="s">
        <v>174</v>
      </c>
      <c r="D11" s="86" t="s">
        <v>68</v>
      </c>
      <c r="E11" s="360">
        <v>0</v>
      </c>
      <c r="F11" s="360">
        <v>0</v>
      </c>
      <c r="G11" s="648">
        <v>0</v>
      </c>
    </row>
    <row r="12" spans="2:8" s="18" customFormat="1" ht="31.5" customHeight="1">
      <c r="B12" s="224">
        <v>2</v>
      </c>
      <c r="C12" s="836"/>
      <c r="D12" s="322" t="s">
        <v>59</v>
      </c>
      <c r="E12" s="88">
        <v>125000</v>
      </c>
      <c r="F12" s="88">
        <v>0</v>
      </c>
      <c r="G12" s="537">
        <v>0</v>
      </c>
    </row>
    <row r="13" spans="2:8" s="18" customFormat="1" ht="33" customHeight="1">
      <c r="B13" s="232">
        <v>3</v>
      </c>
      <c r="C13" s="836"/>
      <c r="D13" s="245" t="s">
        <v>238</v>
      </c>
      <c r="E13" s="88">
        <v>0</v>
      </c>
      <c r="F13" s="88">
        <v>25000</v>
      </c>
      <c r="G13" s="537">
        <v>0</v>
      </c>
    </row>
    <row r="14" spans="2:8" ht="24" customHeight="1" thickBot="1">
      <c r="B14" s="538"/>
      <c r="C14" s="837"/>
      <c r="D14" s="330" t="s">
        <v>7</v>
      </c>
      <c r="E14" s="266">
        <f>SUM(E11:E13)</f>
        <v>125000</v>
      </c>
      <c r="F14" s="266">
        <v>25000</v>
      </c>
      <c r="G14" s="539">
        <v>0</v>
      </c>
      <c r="H14" s="72"/>
    </row>
    <row r="15" spans="2:8" ht="28.5" customHeight="1" thickBot="1">
      <c r="B15" s="334">
        <v>1</v>
      </c>
      <c r="C15" s="368" t="s">
        <v>84</v>
      </c>
      <c r="D15" s="450" t="s">
        <v>51</v>
      </c>
      <c r="E15" s="481">
        <v>65374.8</v>
      </c>
      <c r="F15" s="481">
        <v>36625.199999999997</v>
      </c>
      <c r="G15" s="527">
        <v>22000</v>
      </c>
      <c r="H15" s="72"/>
    </row>
    <row r="16" spans="2:8">
      <c r="B16" s="89"/>
      <c r="C16" s="6"/>
      <c r="D16" s="6"/>
      <c r="H16" s="72"/>
    </row>
    <row r="17" spans="1:8" s="30" customFormat="1">
      <c r="B17" s="209"/>
      <c r="C17" s="82"/>
      <c r="D17" s="83"/>
      <c r="E17" s="31"/>
      <c r="H17" s="31"/>
    </row>
    <row r="18" spans="1:8" s="119" customFormat="1">
      <c r="B18" s="24"/>
      <c r="C18" s="24"/>
      <c r="D18" s="118"/>
      <c r="E18" s="124"/>
    </row>
    <row r="19" spans="1:8" s="23" customFormat="1">
      <c r="A19" s="20"/>
      <c r="B19" s="52"/>
      <c r="C19" s="20"/>
      <c r="D19" s="116"/>
      <c r="E19" s="24"/>
    </row>
    <row r="20" spans="1:8" s="23" customFormat="1">
      <c r="A20" s="14"/>
      <c r="B20" s="52"/>
      <c r="C20" s="14"/>
      <c r="D20" s="113"/>
      <c r="E20" s="24"/>
    </row>
    <row r="21" spans="1:8" s="23" customFormat="1">
      <c r="A21" s="14"/>
      <c r="B21" s="58"/>
      <c r="C21" s="53"/>
      <c r="E21" s="24"/>
    </row>
    <row r="22" spans="1:8" s="15" customFormat="1">
      <c r="A22" s="13"/>
      <c r="B22" s="58"/>
      <c r="C22" s="39"/>
      <c r="D22" s="57"/>
      <c r="E22" s="21"/>
    </row>
    <row r="23" spans="1:8" s="50" customFormat="1">
      <c r="A23" s="23"/>
      <c r="B23" s="58"/>
      <c r="C23" s="58"/>
      <c r="D23" s="58"/>
      <c r="E23" s="53"/>
    </row>
    <row r="24" spans="1:8" s="15" customFormat="1">
      <c r="B24" s="13"/>
      <c r="C24" s="58"/>
      <c r="D24" s="58"/>
      <c r="E24" s="21"/>
    </row>
    <row r="25" spans="1:8" s="50" customFormat="1">
      <c r="B25" s="23"/>
      <c r="C25" s="58"/>
      <c r="D25" s="18"/>
      <c r="E25" s="53"/>
    </row>
    <row r="26" spans="1:8" s="82" customFormat="1">
      <c r="D26" s="83"/>
      <c r="E26" s="83"/>
    </row>
    <row r="27" spans="1:8" s="82" customFormat="1">
      <c r="D27" s="83"/>
      <c r="E27" s="83"/>
    </row>
  </sheetData>
  <sheetProtection selectLockedCells="1" selectUnlockedCells="1"/>
  <mergeCells count="1">
    <mergeCell ref="C11:C14"/>
  </mergeCells>
  <phoneticPr fontId="32" type="noConversion"/>
  <pageMargins left="0.15748031496063" right="0.196850393700787" top="0.23622047244094499" bottom="0.15748031496063" header="0.23622047244094499" footer="0.27559055118110198"/>
  <pageSetup paperSize="9" scale="90" firstPageNumber="0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G1042"/>
  <sheetViews>
    <sheetView zoomScaleNormal="100" workbookViewId="0">
      <pane ySplit="4" topLeftCell="A89" activePane="bottomLeft" state="frozen"/>
      <selection activeCell="S25" sqref="S25"/>
      <selection pane="bottomLeft" activeCell="E107" sqref="E107"/>
    </sheetView>
  </sheetViews>
  <sheetFormatPr defaultRowHeight="26.25" customHeight="1"/>
  <cols>
    <col min="1" max="1" width="1.5703125" style="222" customWidth="1"/>
    <col min="2" max="2" width="4.85546875" style="226" customWidth="1"/>
    <col min="3" max="3" width="26.42578125" style="227" customWidth="1"/>
    <col min="4" max="4" width="39.7109375" style="226" customWidth="1"/>
    <col min="5" max="5" width="20.140625" style="257" customWidth="1"/>
    <col min="6" max="7" width="14.7109375" style="257" customWidth="1"/>
    <col min="8" max="16384" width="9.140625" style="222"/>
  </cols>
  <sheetData>
    <row r="1" spans="1:7" ht="15.75" customHeight="1">
      <c r="A1" s="225"/>
      <c r="B1" s="68"/>
      <c r="C1" s="225"/>
      <c r="D1" s="68"/>
    </row>
    <row r="2" spans="1:7" ht="17.25" customHeight="1">
      <c r="A2" s="42"/>
      <c r="B2" s="11"/>
      <c r="C2" s="54"/>
      <c r="D2" s="11" t="s">
        <v>21</v>
      </c>
    </row>
    <row r="3" spans="1:7" ht="27.75" customHeight="1" thickBot="1">
      <c r="A3" s="209"/>
      <c r="B3" s="209"/>
      <c r="C3" s="209"/>
      <c r="D3" s="209"/>
      <c r="E3" s="30"/>
      <c r="F3" s="30"/>
      <c r="G3" s="639" t="s">
        <v>327</v>
      </c>
    </row>
    <row r="4" spans="1:7" s="218" customFormat="1" ht="39.75" customHeight="1" thickBot="1">
      <c r="A4" s="28"/>
      <c r="B4" s="434" t="s">
        <v>20</v>
      </c>
      <c r="C4" s="431" t="s">
        <v>0</v>
      </c>
      <c r="D4" s="431" t="s">
        <v>1</v>
      </c>
      <c r="E4" s="94" t="s">
        <v>326</v>
      </c>
      <c r="F4" s="172" t="s">
        <v>321</v>
      </c>
      <c r="G4" s="640" t="s">
        <v>324</v>
      </c>
    </row>
    <row r="5" spans="1:7" ht="12.75" customHeight="1">
      <c r="A5" s="221"/>
      <c r="B5" s="284">
        <v>1</v>
      </c>
      <c r="C5" s="854" t="s">
        <v>3</v>
      </c>
      <c r="D5" s="285" t="s">
        <v>51</v>
      </c>
      <c r="E5" s="261">
        <v>713003.44</v>
      </c>
      <c r="F5" s="479">
        <v>658356.44000000006</v>
      </c>
      <c r="G5" s="654">
        <v>219452</v>
      </c>
    </row>
    <row r="6" spans="1:7" ht="12.75" customHeight="1">
      <c r="A6" s="221"/>
      <c r="B6" s="286">
        <v>2</v>
      </c>
      <c r="C6" s="839"/>
      <c r="D6" s="246" t="s">
        <v>8</v>
      </c>
      <c r="E6" s="261">
        <v>1150516.3</v>
      </c>
      <c r="F6" s="479">
        <v>772496.3</v>
      </c>
      <c r="G6" s="654">
        <v>257499</v>
      </c>
    </row>
    <row r="7" spans="1:7" ht="12.75" customHeight="1">
      <c r="A7" s="221"/>
      <c r="B7" s="286">
        <v>3</v>
      </c>
      <c r="C7" s="839"/>
      <c r="D7" s="247" t="s">
        <v>146</v>
      </c>
      <c r="E7" s="261">
        <v>815163.78</v>
      </c>
      <c r="F7" s="479">
        <v>1041179.6399999999</v>
      </c>
      <c r="G7" s="654">
        <v>347060</v>
      </c>
    </row>
    <row r="8" spans="1:7" ht="12.75" customHeight="1">
      <c r="A8" s="221"/>
      <c r="B8" s="286">
        <v>4</v>
      </c>
      <c r="C8" s="839"/>
      <c r="D8" s="247" t="s">
        <v>260</v>
      </c>
      <c r="E8" s="261">
        <v>119608.33</v>
      </c>
      <c r="F8" s="479">
        <v>110707.45</v>
      </c>
      <c r="G8" s="654">
        <v>36902</v>
      </c>
    </row>
    <row r="9" spans="1:7" ht="12.75" customHeight="1">
      <c r="A9" s="221"/>
      <c r="B9" s="286">
        <v>5</v>
      </c>
      <c r="C9" s="839"/>
      <c r="D9" s="247" t="s">
        <v>190</v>
      </c>
      <c r="E9" s="261">
        <v>733694.91999999993</v>
      </c>
      <c r="F9" s="479">
        <v>712205.58000000007</v>
      </c>
      <c r="G9" s="654">
        <v>237402</v>
      </c>
    </row>
    <row r="10" spans="1:7" ht="25.5" customHeight="1">
      <c r="A10" s="221"/>
      <c r="B10" s="286">
        <v>6</v>
      </c>
      <c r="C10" s="839"/>
      <c r="D10" s="247" t="s">
        <v>191</v>
      </c>
      <c r="E10" s="261">
        <v>91748.479999999996</v>
      </c>
      <c r="F10" s="479">
        <v>731692.17999999993</v>
      </c>
      <c r="G10" s="654">
        <v>243897</v>
      </c>
    </row>
    <row r="11" spans="1:7" ht="21" customHeight="1">
      <c r="A11" s="221"/>
      <c r="B11" s="286">
        <v>7</v>
      </c>
      <c r="C11" s="839"/>
      <c r="D11" s="246" t="s">
        <v>91</v>
      </c>
      <c r="E11" s="261">
        <v>0</v>
      </c>
      <c r="F11" s="479">
        <v>0</v>
      </c>
      <c r="G11" s="654">
        <v>0</v>
      </c>
    </row>
    <row r="12" spans="1:7" ht="38.25" customHeight="1">
      <c r="A12" s="221"/>
      <c r="B12" s="286">
        <v>8</v>
      </c>
      <c r="C12" s="839"/>
      <c r="D12" s="489" t="s">
        <v>157</v>
      </c>
      <c r="E12" s="261">
        <v>0</v>
      </c>
      <c r="F12" s="479">
        <v>159182.42000000001</v>
      </c>
      <c r="G12" s="654">
        <v>53061</v>
      </c>
    </row>
    <row r="13" spans="1:7" s="219" customFormat="1" ht="12.75" customHeight="1" thickBot="1">
      <c r="A13" s="28"/>
      <c r="B13" s="287"/>
      <c r="C13" s="855"/>
      <c r="D13" s="264" t="s">
        <v>7</v>
      </c>
      <c r="E13" s="210">
        <f>SUM(E5:E12)</f>
        <v>3623735.25</v>
      </c>
      <c r="F13" s="290">
        <v>4185820.01</v>
      </c>
      <c r="G13" s="584">
        <v>1395273</v>
      </c>
    </row>
    <row r="14" spans="1:7" ht="12.75" customHeight="1">
      <c r="A14" s="221"/>
      <c r="B14" s="284">
        <v>1</v>
      </c>
      <c r="C14" s="854" t="s">
        <v>4</v>
      </c>
      <c r="D14" s="285" t="s">
        <v>51</v>
      </c>
      <c r="E14" s="530">
        <v>254117.8</v>
      </c>
      <c r="F14" s="479">
        <v>220203.76</v>
      </c>
      <c r="G14" s="654">
        <v>73401</v>
      </c>
    </row>
    <row r="15" spans="1:7" ht="12.75" customHeight="1">
      <c r="A15" s="221"/>
      <c r="B15" s="286">
        <v>2</v>
      </c>
      <c r="C15" s="839"/>
      <c r="D15" s="246" t="s">
        <v>8</v>
      </c>
      <c r="E15" s="261">
        <v>751717.71</v>
      </c>
      <c r="F15" s="479">
        <v>705344.55</v>
      </c>
      <c r="G15" s="654">
        <v>235115</v>
      </c>
    </row>
    <row r="16" spans="1:7" ht="12.75" customHeight="1">
      <c r="A16" s="221"/>
      <c r="B16" s="286">
        <v>3</v>
      </c>
      <c r="C16" s="839"/>
      <c r="D16" s="247" t="s">
        <v>190</v>
      </c>
      <c r="E16" s="261">
        <v>40112.54</v>
      </c>
      <c r="F16" s="479">
        <v>16038.7</v>
      </c>
      <c r="G16" s="654">
        <v>5346</v>
      </c>
    </row>
    <row r="17" spans="1:7" ht="12.75" customHeight="1">
      <c r="A17" s="221"/>
      <c r="B17" s="286">
        <v>4</v>
      </c>
      <c r="C17" s="839"/>
      <c r="D17" s="247" t="s">
        <v>186</v>
      </c>
      <c r="E17" s="261">
        <v>318365.37</v>
      </c>
      <c r="F17" s="479">
        <v>409715.37</v>
      </c>
      <c r="G17" s="654">
        <v>136572</v>
      </c>
    </row>
    <row r="18" spans="1:7" ht="25.5" customHeight="1">
      <c r="A18" s="221"/>
      <c r="B18" s="286">
        <v>5</v>
      </c>
      <c r="C18" s="839"/>
      <c r="D18" s="247" t="s">
        <v>191</v>
      </c>
      <c r="E18" s="261">
        <v>141151.51</v>
      </c>
      <c r="F18" s="479">
        <v>574205.89</v>
      </c>
      <c r="G18" s="654">
        <v>191402</v>
      </c>
    </row>
    <row r="19" spans="1:7" ht="12.75" customHeight="1">
      <c r="A19" s="221"/>
      <c r="B19" s="286">
        <v>6</v>
      </c>
      <c r="C19" s="839"/>
      <c r="D19" s="247" t="s">
        <v>260</v>
      </c>
      <c r="E19" s="261">
        <v>45217.78</v>
      </c>
      <c r="F19" s="479">
        <v>54194.540000000008</v>
      </c>
      <c r="G19" s="654">
        <v>18065</v>
      </c>
    </row>
    <row r="20" spans="1:7" ht="12.75" customHeight="1">
      <c r="A20" s="221"/>
      <c r="B20" s="286">
        <v>7</v>
      </c>
      <c r="C20" s="839"/>
      <c r="D20" s="247" t="s">
        <v>184</v>
      </c>
      <c r="E20" s="261">
        <v>83871.679999999993</v>
      </c>
      <c r="F20" s="479">
        <v>31666.80000000001</v>
      </c>
      <c r="G20" s="654">
        <v>10556</v>
      </c>
    </row>
    <row r="21" spans="1:7" ht="12.75" customHeight="1">
      <c r="A21" s="221"/>
      <c r="B21" s="286">
        <v>8</v>
      </c>
      <c r="C21" s="839"/>
      <c r="D21" s="246" t="s">
        <v>91</v>
      </c>
      <c r="E21" s="261">
        <v>0</v>
      </c>
      <c r="F21" s="479">
        <v>36184</v>
      </c>
      <c r="G21" s="654">
        <v>12061</v>
      </c>
    </row>
    <row r="22" spans="1:7" ht="38.25" customHeight="1">
      <c r="A22" s="221"/>
      <c r="B22" s="286">
        <v>9</v>
      </c>
      <c r="C22" s="839"/>
      <c r="D22" s="489" t="s">
        <v>303</v>
      </c>
      <c r="E22" s="261">
        <v>0</v>
      </c>
      <c r="F22" s="479">
        <v>0</v>
      </c>
      <c r="G22" s="654">
        <v>0</v>
      </c>
    </row>
    <row r="23" spans="1:7" s="42" customFormat="1" ht="12.75" customHeight="1" thickBot="1">
      <c r="A23" s="28"/>
      <c r="B23" s="298"/>
      <c r="C23" s="840"/>
      <c r="D23" s="283" t="s">
        <v>7</v>
      </c>
      <c r="E23" s="490">
        <f>SUM(E14:E22)</f>
        <v>1634554.39</v>
      </c>
      <c r="F23" s="567">
        <v>2047553.61</v>
      </c>
      <c r="G23" s="655">
        <v>682518</v>
      </c>
    </row>
    <row r="24" spans="1:7" ht="25.9" customHeight="1">
      <c r="A24" s="221"/>
      <c r="B24" s="284">
        <v>1</v>
      </c>
      <c r="C24" s="854" t="s">
        <v>5</v>
      </c>
      <c r="D24" s="285" t="s">
        <v>189</v>
      </c>
      <c r="E24" s="583">
        <v>0</v>
      </c>
      <c r="F24" s="582">
        <v>3000</v>
      </c>
      <c r="G24" s="615">
        <v>1000</v>
      </c>
    </row>
    <row r="25" spans="1:7" ht="24" customHeight="1">
      <c r="A25" s="221"/>
      <c r="B25" s="286">
        <v>2</v>
      </c>
      <c r="C25" s="839"/>
      <c r="D25" s="247" t="s">
        <v>192</v>
      </c>
      <c r="E25" s="261">
        <v>0</v>
      </c>
      <c r="F25" s="479">
        <v>0</v>
      </c>
      <c r="G25" s="654">
        <v>0</v>
      </c>
    </row>
    <row r="26" spans="1:7" s="42" customFormat="1" ht="12.75" customHeight="1" thickBot="1">
      <c r="A26" s="28"/>
      <c r="B26" s="287"/>
      <c r="C26" s="855"/>
      <c r="D26" s="264" t="s">
        <v>7</v>
      </c>
      <c r="E26" s="210">
        <f>SUM(E24:E25)</f>
        <v>0</v>
      </c>
      <c r="F26" s="377">
        <v>3000</v>
      </c>
      <c r="G26" s="578">
        <v>1000</v>
      </c>
    </row>
    <row r="27" spans="1:7" ht="12.75" customHeight="1">
      <c r="A27" s="221"/>
      <c r="B27" s="284">
        <v>1</v>
      </c>
      <c r="C27" s="854" t="s">
        <v>23</v>
      </c>
      <c r="D27" s="285" t="s">
        <v>46</v>
      </c>
      <c r="E27" s="583">
        <v>2865671.8200000003</v>
      </c>
      <c r="F27" s="582">
        <v>2570307.0599999996</v>
      </c>
      <c r="G27" s="615">
        <v>856769</v>
      </c>
    </row>
    <row r="28" spans="1:7" ht="12.75">
      <c r="A28" s="221"/>
      <c r="B28" s="286">
        <v>2</v>
      </c>
      <c r="C28" s="839"/>
      <c r="D28" s="246" t="s">
        <v>148</v>
      </c>
      <c r="E28" s="261">
        <v>1236966.29</v>
      </c>
      <c r="F28" s="479">
        <v>1016746.77</v>
      </c>
      <c r="G28" s="654">
        <v>338916</v>
      </c>
    </row>
    <row r="29" spans="1:7" ht="12.75" customHeight="1">
      <c r="A29" s="221"/>
      <c r="B29" s="286">
        <v>3</v>
      </c>
      <c r="C29" s="839"/>
      <c r="D29" s="246" t="s">
        <v>91</v>
      </c>
      <c r="E29" s="261">
        <v>23171.55</v>
      </c>
      <c r="F29" s="479">
        <v>33109.93</v>
      </c>
      <c r="G29" s="654">
        <v>11037</v>
      </c>
    </row>
    <row r="30" spans="1:7" ht="18" customHeight="1">
      <c r="A30" s="221"/>
      <c r="B30" s="286">
        <v>4</v>
      </c>
      <c r="C30" s="839"/>
      <c r="D30" s="247" t="s">
        <v>261</v>
      </c>
      <c r="E30" s="261">
        <v>114820.4</v>
      </c>
      <c r="F30" s="479">
        <v>122518.76000000001</v>
      </c>
      <c r="G30" s="654">
        <v>40840</v>
      </c>
    </row>
    <row r="31" spans="1:7" ht="25.5" customHeight="1">
      <c r="A31" s="221"/>
      <c r="B31" s="286">
        <v>5</v>
      </c>
      <c r="C31" s="839"/>
      <c r="D31" s="247" t="s">
        <v>272</v>
      </c>
      <c r="E31" s="261">
        <v>12322.75</v>
      </c>
      <c r="F31" s="479">
        <v>6742.33</v>
      </c>
      <c r="G31" s="654">
        <v>2247</v>
      </c>
    </row>
    <row r="32" spans="1:7" s="42" customFormat="1" ht="23.25" customHeight="1" thickBot="1">
      <c r="A32" s="228"/>
      <c r="B32" s="288"/>
      <c r="C32" s="855"/>
      <c r="D32" s="274" t="s">
        <v>7</v>
      </c>
      <c r="E32" s="210">
        <f>SUM(E27:E31)</f>
        <v>4252952.8100000005</v>
      </c>
      <c r="F32" s="210">
        <v>3749424.8499999996</v>
      </c>
      <c r="G32" s="584">
        <v>1249809</v>
      </c>
    </row>
    <row r="33" spans="1:7" ht="12.75" customHeight="1">
      <c r="A33" s="221"/>
      <c r="B33" s="297">
        <v>1</v>
      </c>
      <c r="C33" s="838" t="s">
        <v>6</v>
      </c>
      <c r="D33" s="282" t="s">
        <v>186</v>
      </c>
      <c r="E33" s="530">
        <v>99468.86</v>
      </c>
      <c r="F33" s="479">
        <v>289200.14</v>
      </c>
      <c r="G33" s="654">
        <v>96400</v>
      </c>
    </row>
    <row r="34" spans="1:7" ht="12.75">
      <c r="A34" s="221"/>
      <c r="B34" s="286">
        <v>2</v>
      </c>
      <c r="C34" s="839"/>
      <c r="D34" s="246" t="s">
        <v>8</v>
      </c>
      <c r="E34" s="261">
        <v>1897108.09</v>
      </c>
      <c r="F34" s="479">
        <v>1824642.17</v>
      </c>
      <c r="G34" s="654">
        <v>608214</v>
      </c>
    </row>
    <row r="35" spans="1:7" ht="12.75">
      <c r="A35" s="221"/>
      <c r="B35" s="291">
        <v>3</v>
      </c>
      <c r="C35" s="840"/>
      <c r="D35" s="5" t="s">
        <v>271</v>
      </c>
      <c r="E35" s="261">
        <v>0</v>
      </c>
      <c r="F35" s="479">
        <v>12680</v>
      </c>
      <c r="G35" s="654">
        <v>4227</v>
      </c>
    </row>
    <row r="36" spans="1:7" ht="12.75">
      <c r="A36" s="221"/>
      <c r="B36" s="291">
        <v>4</v>
      </c>
      <c r="C36" s="840"/>
      <c r="D36" s="190" t="s">
        <v>284</v>
      </c>
      <c r="E36" s="261">
        <v>212706</v>
      </c>
      <c r="F36" s="479">
        <v>70902</v>
      </c>
      <c r="G36" s="654">
        <v>0</v>
      </c>
    </row>
    <row r="37" spans="1:7" ht="26.25" customHeight="1" thickBot="1">
      <c r="A37" s="28"/>
      <c r="B37" s="298"/>
      <c r="C37" s="840"/>
      <c r="D37" s="283" t="s">
        <v>7</v>
      </c>
      <c r="E37" s="490">
        <f>SUM(E33:E36)</f>
        <v>2209282.9500000002</v>
      </c>
      <c r="F37" s="490">
        <v>2197424.31</v>
      </c>
      <c r="G37" s="655">
        <v>708841</v>
      </c>
    </row>
    <row r="38" spans="1:7" s="219" customFormat="1" ht="29.25" customHeight="1" thickBot="1">
      <c r="A38" s="28"/>
      <c r="B38" s="166">
        <v>1</v>
      </c>
      <c r="C38" s="412" t="s">
        <v>258</v>
      </c>
      <c r="D38" s="217" t="s">
        <v>192</v>
      </c>
      <c r="E38" s="529">
        <v>125584.97</v>
      </c>
      <c r="F38" s="482">
        <v>125839.41</v>
      </c>
      <c r="G38" s="569">
        <v>41946</v>
      </c>
    </row>
    <row r="39" spans="1:7" s="42" customFormat="1" ht="33" customHeight="1" thickBot="1">
      <c r="A39" s="28"/>
      <c r="B39" s="166">
        <v>1</v>
      </c>
      <c r="C39" s="412" t="s">
        <v>198</v>
      </c>
      <c r="D39" s="217" t="s">
        <v>189</v>
      </c>
      <c r="E39" s="529">
        <v>266820.47999999998</v>
      </c>
      <c r="F39" s="482">
        <v>387975.08000000007</v>
      </c>
      <c r="G39" s="569">
        <v>129325</v>
      </c>
    </row>
    <row r="40" spans="1:7" s="42" customFormat="1" ht="33" customHeight="1" thickBot="1">
      <c r="A40" s="28"/>
      <c r="B40" s="166">
        <v>1</v>
      </c>
      <c r="C40" s="412" t="s">
        <v>322</v>
      </c>
      <c r="D40" s="217" t="s">
        <v>189</v>
      </c>
      <c r="E40" s="529"/>
      <c r="F40" s="482">
        <v>96920</v>
      </c>
      <c r="G40" s="569">
        <v>0</v>
      </c>
    </row>
    <row r="41" spans="1:7" s="11" customFormat="1" ht="31.5" customHeight="1" thickBot="1">
      <c r="A41" s="228"/>
      <c r="B41" s="617">
        <v>1</v>
      </c>
      <c r="C41" s="275" t="s">
        <v>84</v>
      </c>
      <c r="D41" s="275" t="s">
        <v>51</v>
      </c>
      <c r="E41" s="483">
        <v>5996.1900000000005</v>
      </c>
      <c r="F41" s="482">
        <v>6050.91</v>
      </c>
      <c r="G41" s="656">
        <v>2017</v>
      </c>
    </row>
    <row r="42" spans="1:7" ht="16.5" customHeight="1">
      <c r="A42" s="228"/>
      <c r="B42" s="616">
        <v>1</v>
      </c>
      <c r="C42" s="838" t="s">
        <v>40</v>
      </c>
      <c r="D42" s="610" t="s">
        <v>212</v>
      </c>
      <c r="E42" s="530">
        <v>207761.34999999998</v>
      </c>
      <c r="F42" s="479">
        <v>275393.41000000003</v>
      </c>
      <c r="G42" s="654">
        <v>91798</v>
      </c>
    </row>
    <row r="43" spans="1:7" ht="16.5" customHeight="1">
      <c r="A43" s="228"/>
      <c r="B43" s="410">
        <v>2</v>
      </c>
      <c r="C43" s="846"/>
      <c r="D43" s="245" t="s">
        <v>8</v>
      </c>
      <c r="E43" s="261">
        <v>312623.8</v>
      </c>
      <c r="F43" s="479">
        <v>272678.14</v>
      </c>
      <c r="G43" s="654">
        <v>90893</v>
      </c>
    </row>
    <row r="44" spans="1:7" ht="18.75" customHeight="1" thickBot="1">
      <c r="A44" s="228"/>
      <c r="B44" s="413"/>
      <c r="C44" s="847"/>
      <c r="D44" s="264" t="s">
        <v>7</v>
      </c>
      <c r="E44" s="210">
        <f>SUM(E42:E43)</f>
        <v>520385.14999999997</v>
      </c>
      <c r="F44" s="210">
        <v>548071.55000000005</v>
      </c>
      <c r="G44" s="584">
        <v>182691</v>
      </c>
    </row>
    <row r="45" spans="1:7" ht="12.75" customHeight="1">
      <c r="A45" s="221"/>
      <c r="B45" s="297">
        <v>1</v>
      </c>
      <c r="C45" s="838" t="s">
        <v>76</v>
      </c>
      <c r="D45" s="610" t="s">
        <v>172</v>
      </c>
      <c r="E45" s="261">
        <v>40050.79</v>
      </c>
      <c r="F45" s="479">
        <v>78092.549999999988</v>
      </c>
      <c r="G45" s="654">
        <v>20304</v>
      </c>
    </row>
    <row r="46" spans="1:7" ht="12.75" customHeight="1">
      <c r="A46" s="221"/>
      <c r="B46" s="286">
        <v>2</v>
      </c>
      <c r="C46" s="839"/>
      <c r="D46" s="246" t="s">
        <v>63</v>
      </c>
      <c r="E46" s="261">
        <v>100667.16</v>
      </c>
      <c r="F46" s="479">
        <v>110455.62</v>
      </c>
      <c r="G46" s="654">
        <v>28718</v>
      </c>
    </row>
    <row r="47" spans="1:7" ht="12.75" customHeight="1">
      <c r="A47" s="221"/>
      <c r="B47" s="286">
        <v>3</v>
      </c>
      <c r="C47" s="839"/>
      <c r="D47" s="246" t="s">
        <v>51</v>
      </c>
      <c r="E47" s="261">
        <v>0</v>
      </c>
      <c r="F47" s="479">
        <v>101770.73999999999</v>
      </c>
      <c r="G47" s="654">
        <v>26460</v>
      </c>
    </row>
    <row r="48" spans="1:7" ht="28.5" customHeight="1">
      <c r="A48" s="221"/>
      <c r="B48" s="286">
        <v>4</v>
      </c>
      <c r="C48" s="839"/>
      <c r="D48" s="246" t="s">
        <v>204</v>
      </c>
      <c r="E48" s="261">
        <v>46549.1</v>
      </c>
      <c r="F48" s="479">
        <v>56483.18</v>
      </c>
      <c r="G48" s="654">
        <v>14686</v>
      </c>
    </row>
    <row r="49" spans="1:7" s="42" customFormat="1" ht="12.75" customHeight="1" thickBot="1">
      <c r="A49" s="28"/>
      <c r="B49" s="298"/>
      <c r="C49" s="840"/>
      <c r="D49" s="587" t="s">
        <v>7</v>
      </c>
      <c r="E49" s="490">
        <f>SUM(E45:E48)</f>
        <v>187267.05000000002</v>
      </c>
      <c r="F49" s="490">
        <v>346802.08999999997</v>
      </c>
      <c r="G49" s="655">
        <v>90168</v>
      </c>
    </row>
    <row r="50" spans="1:7" ht="12.75" customHeight="1">
      <c r="A50" s="221"/>
      <c r="B50" s="284">
        <v>1</v>
      </c>
      <c r="C50" s="854" t="s">
        <v>242</v>
      </c>
      <c r="D50" s="609" t="s">
        <v>8</v>
      </c>
      <c r="E50" s="583">
        <v>908615.52</v>
      </c>
      <c r="F50" s="582">
        <v>770910.75000000023</v>
      </c>
      <c r="G50" s="615">
        <v>256970</v>
      </c>
    </row>
    <row r="51" spans="1:7" ht="27.75" customHeight="1">
      <c r="A51" s="229"/>
      <c r="B51" s="286">
        <v>2</v>
      </c>
      <c r="C51" s="846"/>
      <c r="D51" s="247" t="s">
        <v>146</v>
      </c>
      <c r="E51" s="261">
        <v>1116957.0900000001</v>
      </c>
      <c r="F51" s="479">
        <v>1147180.5899999999</v>
      </c>
      <c r="G51" s="654">
        <v>382394</v>
      </c>
    </row>
    <row r="52" spans="1:7" ht="12.75" customHeight="1">
      <c r="A52" s="229"/>
      <c r="B52" s="286">
        <v>3</v>
      </c>
      <c r="C52" s="846"/>
      <c r="D52" s="16" t="s">
        <v>46</v>
      </c>
      <c r="E52" s="261">
        <v>965759.17999999993</v>
      </c>
      <c r="F52" s="479">
        <v>1821221.9</v>
      </c>
      <c r="G52" s="654">
        <v>607074</v>
      </c>
    </row>
    <row r="53" spans="1:7" ht="12.75" customHeight="1">
      <c r="A53" s="229"/>
      <c r="B53" s="291">
        <v>4</v>
      </c>
      <c r="C53" s="859"/>
      <c r="D53" s="246" t="s">
        <v>51</v>
      </c>
      <c r="E53" s="261">
        <v>604806.12</v>
      </c>
      <c r="F53" s="479">
        <v>1391596.7999999998</v>
      </c>
      <c r="G53" s="654">
        <v>0</v>
      </c>
    </row>
    <row r="54" spans="1:7" ht="28.5" customHeight="1">
      <c r="A54" s="229"/>
      <c r="B54" s="291"/>
      <c r="C54" s="859"/>
      <c r="D54" s="396" t="s">
        <v>323</v>
      </c>
      <c r="E54" s="528"/>
      <c r="F54" s="479">
        <v>129080</v>
      </c>
      <c r="G54" s="654">
        <v>43027</v>
      </c>
    </row>
    <row r="55" spans="1:7" s="42" customFormat="1" ht="17.25" customHeight="1" thickBot="1">
      <c r="A55" s="28"/>
      <c r="B55" s="287"/>
      <c r="C55" s="847"/>
      <c r="D55" s="611" t="s">
        <v>7</v>
      </c>
      <c r="E55" s="544">
        <f>SUM(E50:E53)</f>
        <v>3596137.91</v>
      </c>
      <c r="F55" s="290">
        <v>5259990.04</v>
      </c>
      <c r="G55" s="584">
        <v>1289465</v>
      </c>
    </row>
    <row r="56" spans="1:7" ht="25.5" customHeight="1">
      <c r="A56" s="221"/>
      <c r="B56" s="297">
        <v>1</v>
      </c>
      <c r="C56" s="838" t="s">
        <v>78</v>
      </c>
      <c r="D56" s="610" t="s">
        <v>212</v>
      </c>
      <c r="E56" s="530">
        <v>210535.67999999999</v>
      </c>
      <c r="F56" s="479">
        <v>202690.38</v>
      </c>
      <c r="G56" s="654">
        <v>67563</v>
      </c>
    </row>
    <row r="57" spans="1:7" ht="25.5" customHeight="1">
      <c r="A57" s="221"/>
      <c r="B57" s="286">
        <v>2</v>
      </c>
      <c r="C57" s="839"/>
      <c r="D57" s="246" t="s">
        <v>213</v>
      </c>
      <c r="E57" s="261">
        <v>0</v>
      </c>
      <c r="F57" s="479">
        <v>158904</v>
      </c>
      <c r="G57" s="654">
        <v>0</v>
      </c>
    </row>
    <row r="58" spans="1:7" ht="20.45" customHeight="1" thickBot="1">
      <c r="A58" s="28"/>
      <c r="B58" s="287"/>
      <c r="C58" s="855"/>
      <c r="D58" s="611" t="s">
        <v>7</v>
      </c>
      <c r="E58" s="210">
        <f>SUM(E56:E57)</f>
        <v>210535.67999999999</v>
      </c>
      <c r="F58" s="210">
        <v>361594.38</v>
      </c>
      <c r="G58" s="584">
        <v>67563</v>
      </c>
    </row>
    <row r="59" spans="1:7" ht="12.75" customHeight="1">
      <c r="A59" s="221"/>
      <c r="B59" s="297">
        <v>1</v>
      </c>
      <c r="C59" s="838" t="s">
        <v>79</v>
      </c>
      <c r="D59" s="610" t="s">
        <v>8</v>
      </c>
      <c r="E59" s="261">
        <v>599990.13</v>
      </c>
      <c r="F59" s="479">
        <v>445176.54999999993</v>
      </c>
      <c r="G59" s="654">
        <v>148392</v>
      </c>
    </row>
    <row r="60" spans="1:7" ht="12.75" customHeight="1">
      <c r="A60" s="221"/>
      <c r="B60" s="286">
        <v>2</v>
      </c>
      <c r="C60" s="839"/>
      <c r="D60" s="193" t="s">
        <v>188</v>
      </c>
      <c r="E60" s="261">
        <v>569234.12</v>
      </c>
      <c r="F60" s="479">
        <v>990642.72000000009</v>
      </c>
      <c r="G60" s="654">
        <v>330214</v>
      </c>
    </row>
    <row r="61" spans="1:7" ht="12.75" customHeight="1">
      <c r="A61" s="221"/>
      <c r="B61" s="286">
        <v>3</v>
      </c>
      <c r="C61" s="839"/>
      <c r="D61" s="247" t="s">
        <v>146</v>
      </c>
      <c r="E61" s="261">
        <v>37350.35</v>
      </c>
      <c r="F61" s="479">
        <v>53393.65</v>
      </c>
      <c r="G61" s="654">
        <v>17798</v>
      </c>
    </row>
    <row r="62" spans="1:7" ht="12.75" customHeight="1">
      <c r="A62" s="221"/>
      <c r="B62" s="286">
        <v>4</v>
      </c>
      <c r="C62" s="839"/>
      <c r="D62" s="246" t="s">
        <v>51</v>
      </c>
      <c r="E62" s="261">
        <v>64698.430000000008</v>
      </c>
      <c r="F62" s="479">
        <v>54451.909999999989</v>
      </c>
      <c r="G62" s="654">
        <v>18151</v>
      </c>
    </row>
    <row r="63" spans="1:7" ht="12.75" customHeight="1">
      <c r="A63" s="221"/>
      <c r="B63" s="286">
        <v>5</v>
      </c>
      <c r="C63" s="839"/>
      <c r="D63" s="246" t="s">
        <v>212</v>
      </c>
      <c r="E63" s="261">
        <v>0</v>
      </c>
      <c r="F63" s="479">
        <v>0</v>
      </c>
      <c r="G63" s="654">
        <v>0</v>
      </c>
    </row>
    <row r="64" spans="1:7" ht="27.75" customHeight="1">
      <c r="A64" s="221"/>
      <c r="B64" s="286">
        <v>6</v>
      </c>
      <c r="C64" s="839"/>
      <c r="D64" s="247" t="s">
        <v>192</v>
      </c>
      <c r="E64" s="261">
        <v>10624.619999999999</v>
      </c>
      <c r="F64" s="479">
        <v>15463.220000000001</v>
      </c>
      <c r="G64" s="654">
        <v>5154</v>
      </c>
    </row>
    <row r="65" spans="1:7" ht="20.25" customHeight="1">
      <c r="A65" s="221"/>
      <c r="B65" s="291"/>
      <c r="C65" s="840"/>
      <c r="D65" s="292" t="s">
        <v>284</v>
      </c>
      <c r="E65" s="261">
        <v>946743</v>
      </c>
      <c r="F65" s="479">
        <v>1333162</v>
      </c>
      <c r="G65" s="654">
        <v>445000</v>
      </c>
    </row>
    <row r="66" spans="1:7" s="42" customFormat="1" ht="21" customHeight="1" thickBot="1">
      <c r="A66" s="228"/>
      <c r="B66" s="288"/>
      <c r="C66" s="855"/>
      <c r="D66" s="612" t="s">
        <v>7</v>
      </c>
      <c r="E66" s="210">
        <f>SUM(E59:E65)</f>
        <v>2228640.6500000004</v>
      </c>
      <c r="F66" s="210">
        <v>2892290.05</v>
      </c>
      <c r="G66" s="584">
        <v>964709</v>
      </c>
    </row>
    <row r="67" spans="1:7" ht="12.75" customHeight="1">
      <c r="A67" s="221"/>
      <c r="B67" s="299">
        <v>1</v>
      </c>
      <c r="C67" s="856" t="s">
        <v>80</v>
      </c>
      <c r="D67" s="285" t="s">
        <v>190</v>
      </c>
      <c r="E67" s="261">
        <v>599392</v>
      </c>
      <c r="F67" s="479">
        <v>600521.64</v>
      </c>
      <c r="G67" s="654">
        <v>200174</v>
      </c>
    </row>
    <row r="68" spans="1:7" ht="12.75" customHeight="1">
      <c r="A68" s="221"/>
      <c r="B68" s="300">
        <v>2</v>
      </c>
      <c r="C68" s="857"/>
      <c r="D68" s="246" t="s">
        <v>8</v>
      </c>
      <c r="E68" s="261">
        <v>487367.32999999996</v>
      </c>
      <c r="F68" s="479">
        <v>261294.11000000004</v>
      </c>
      <c r="G68" s="654">
        <v>87098</v>
      </c>
    </row>
    <row r="69" spans="1:7" ht="12.75" customHeight="1">
      <c r="A69" s="221"/>
      <c r="B69" s="300">
        <v>3</v>
      </c>
      <c r="C69" s="857"/>
      <c r="D69" s="247" t="s">
        <v>186</v>
      </c>
      <c r="E69" s="261">
        <v>94233.55</v>
      </c>
      <c r="F69" s="479">
        <v>33298.449999999997</v>
      </c>
      <c r="G69" s="654">
        <v>11099</v>
      </c>
    </row>
    <row r="70" spans="1:7" ht="12.75" customHeight="1">
      <c r="A70" s="221"/>
      <c r="B70" s="300">
        <v>4</v>
      </c>
      <c r="C70" s="857"/>
      <c r="D70" s="246" t="s">
        <v>91</v>
      </c>
      <c r="E70" s="261">
        <v>40211.189999999995</v>
      </c>
      <c r="F70" s="479">
        <v>43074.590000000004</v>
      </c>
      <c r="G70" s="654">
        <v>14358</v>
      </c>
    </row>
    <row r="71" spans="1:7" s="42" customFormat="1" ht="12.75" customHeight="1" thickBot="1">
      <c r="A71" s="28">
        <v>3072140</v>
      </c>
      <c r="B71" s="422"/>
      <c r="C71" s="858"/>
      <c r="D71" s="283" t="s">
        <v>7</v>
      </c>
      <c r="E71" s="490">
        <f>SUM(E67:E70)</f>
        <v>1221204.07</v>
      </c>
      <c r="F71" s="210">
        <v>938188.78999999992</v>
      </c>
      <c r="G71" s="584">
        <v>312729</v>
      </c>
    </row>
    <row r="72" spans="1:7" ht="26.25" customHeight="1">
      <c r="A72" s="28"/>
      <c r="B72" s="575">
        <v>1</v>
      </c>
      <c r="C72" s="817" t="s">
        <v>156</v>
      </c>
      <c r="D72" s="613" t="s">
        <v>157</v>
      </c>
      <c r="E72" s="583">
        <v>12503220.779999999</v>
      </c>
      <c r="F72" s="479">
        <v>30526439.009999998</v>
      </c>
      <c r="G72" s="654">
        <v>0</v>
      </c>
    </row>
    <row r="73" spans="1:7" ht="12.75" customHeight="1">
      <c r="A73" s="28"/>
      <c r="B73" s="295">
        <v>2</v>
      </c>
      <c r="C73" s="818"/>
      <c r="D73" s="246" t="s">
        <v>91</v>
      </c>
      <c r="E73" s="261">
        <v>0</v>
      </c>
      <c r="F73" s="479">
        <v>3495500</v>
      </c>
      <c r="G73" s="654">
        <v>0</v>
      </c>
    </row>
    <row r="74" spans="1:7" ht="12.75" customHeight="1">
      <c r="A74" s="28"/>
      <c r="B74" s="295">
        <v>3</v>
      </c>
      <c r="C74" s="818"/>
      <c r="D74" s="247" t="s">
        <v>190</v>
      </c>
      <c r="E74" s="261">
        <v>692051.66</v>
      </c>
      <c r="F74" s="479">
        <v>4544150</v>
      </c>
      <c r="G74" s="654">
        <v>0</v>
      </c>
    </row>
    <row r="75" spans="1:7" ht="12.75" customHeight="1">
      <c r="A75" s="28"/>
      <c r="B75" s="295">
        <v>4</v>
      </c>
      <c r="C75" s="818"/>
      <c r="D75" s="246" t="s">
        <v>8</v>
      </c>
      <c r="E75" s="261">
        <v>3104499.77</v>
      </c>
      <c r="F75" s="479">
        <v>5592800</v>
      </c>
      <c r="G75" s="654">
        <v>0</v>
      </c>
    </row>
    <row r="76" spans="1:7" ht="12.75" customHeight="1">
      <c r="A76" s="28"/>
      <c r="B76" s="350">
        <v>5</v>
      </c>
      <c r="C76" s="821"/>
      <c r="D76" s="292" t="s">
        <v>284</v>
      </c>
      <c r="E76" s="261">
        <v>1441060</v>
      </c>
      <c r="F76" s="479">
        <v>2004521</v>
      </c>
      <c r="G76" s="654">
        <v>0</v>
      </c>
    </row>
    <row r="77" spans="1:7" ht="19.5" customHeight="1" thickBot="1">
      <c r="A77" s="28"/>
      <c r="B77" s="296"/>
      <c r="C77" s="819"/>
      <c r="D77" s="264" t="s">
        <v>7</v>
      </c>
      <c r="E77" s="544">
        <f>SUM(E72:E76)</f>
        <v>17740832.210000001</v>
      </c>
      <c r="F77" s="210">
        <v>46163410.009999998</v>
      </c>
      <c r="G77" s="584">
        <v>0</v>
      </c>
    </row>
    <row r="78" spans="1:7" ht="18" customHeight="1">
      <c r="A78" s="28"/>
      <c r="B78" s="407">
        <v>1</v>
      </c>
      <c r="C78" s="841" t="s">
        <v>220</v>
      </c>
      <c r="D78" s="610" t="s">
        <v>51</v>
      </c>
      <c r="E78" s="530">
        <v>192963.49</v>
      </c>
      <c r="F78" s="479">
        <v>299994.33</v>
      </c>
      <c r="G78" s="654">
        <v>99998</v>
      </c>
    </row>
    <row r="79" spans="1:7" ht="12.75" customHeight="1">
      <c r="A79" s="28"/>
      <c r="B79" s="301">
        <v>2</v>
      </c>
      <c r="C79" s="842"/>
      <c r="D79" s="245" t="s">
        <v>8</v>
      </c>
      <c r="E79" s="261">
        <v>170595.24</v>
      </c>
      <c r="F79" s="479">
        <v>204322.2</v>
      </c>
      <c r="G79" s="654">
        <v>68107</v>
      </c>
    </row>
    <row r="80" spans="1:7" ht="12.75" customHeight="1">
      <c r="A80" s="28"/>
      <c r="B80" s="301">
        <v>3</v>
      </c>
      <c r="C80" s="842"/>
      <c r="D80" s="193" t="s">
        <v>82</v>
      </c>
      <c r="E80" s="261">
        <v>0</v>
      </c>
      <c r="F80" s="479">
        <v>201946.1</v>
      </c>
      <c r="G80" s="654">
        <v>67315</v>
      </c>
    </row>
    <row r="81" spans="1:7" s="42" customFormat="1" ht="15.75" customHeight="1" thickBot="1">
      <c r="A81" s="28"/>
      <c r="B81" s="422"/>
      <c r="C81" s="843"/>
      <c r="D81" s="611" t="s">
        <v>7</v>
      </c>
      <c r="E81" s="210">
        <f>SUM(E78:E80)</f>
        <v>363558.73</v>
      </c>
      <c r="F81" s="210">
        <v>706262.63</v>
      </c>
      <c r="G81" s="584">
        <v>235420</v>
      </c>
    </row>
    <row r="82" spans="1:7" s="405" customFormat="1" ht="26.25" customHeight="1" thickBot="1">
      <c r="A82" s="404"/>
      <c r="B82" s="432">
        <v>1</v>
      </c>
      <c r="C82" s="430" t="s">
        <v>205</v>
      </c>
      <c r="D82" s="588" t="s">
        <v>172</v>
      </c>
      <c r="E82" s="543">
        <v>654647.24</v>
      </c>
      <c r="F82" s="480">
        <v>481205.28</v>
      </c>
      <c r="G82" s="657">
        <v>160402</v>
      </c>
    </row>
    <row r="83" spans="1:7" s="42" customFormat="1" ht="26.25" customHeight="1" thickBot="1">
      <c r="A83" s="28"/>
      <c r="B83" s="429">
        <v>1</v>
      </c>
      <c r="C83" s="430" t="s">
        <v>214</v>
      </c>
      <c r="D83" s="431" t="s">
        <v>190</v>
      </c>
      <c r="E83" s="581">
        <v>2421209.4899999998</v>
      </c>
      <c r="F83" s="480">
        <v>2146013.23</v>
      </c>
      <c r="G83" s="657">
        <v>715338</v>
      </c>
    </row>
    <row r="84" spans="1:7" s="42" customFormat="1" ht="12" customHeight="1">
      <c r="A84" s="28"/>
      <c r="B84" s="421">
        <v>1</v>
      </c>
      <c r="C84" s="844" t="s">
        <v>239</v>
      </c>
      <c r="D84" s="609" t="s">
        <v>8</v>
      </c>
      <c r="E84" s="583">
        <v>3074668.38</v>
      </c>
      <c r="F84" s="479">
        <v>2828631.9000000004</v>
      </c>
      <c r="G84" s="654">
        <v>942877</v>
      </c>
    </row>
    <row r="85" spans="1:7" s="42" customFormat="1" ht="12.75" customHeight="1">
      <c r="A85" s="28"/>
      <c r="B85" s="301">
        <v>2</v>
      </c>
      <c r="C85" s="842"/>
      <c r="D85" s="247" t="s">
        <v>146</v>
      </c>
      <c r="E85" s="261">
        <v>3193514.75</v>
      </c>
      <c r="F85" s="479">
        <v>2802628.5599999996</v>
      </c>
      <c r="G85" s="654">
        <v>934210</v>
      </c>
    </row>
    <row r="86" spans="1:7" s="42" customFormat="1" ht="12.75" customHeight="1">
      <c r="A86" s="28"/>
      <c r="B86" s="301">
        <v>3</v>
      </c>
      <c r="C86" s="842"/>
      <c r="D86" s="247" t="s">
        <v>51</v>
      </c>
      <c r="E86" s="261">
        <v>1062173.3699999999</v>
      </c>
      <c r="F86" s="479">
        <v>1355564.7800000003</v>
      </c>
      <c r="G86" s="654">
        <v>451855</v>
      </c>
    </row>
    <row r="87" spans="1:7" s="42" customFormat="1" ht="12.75" customHeight="1">
      <c r="A87" s="28"/>
      <c r="B87" s="301">
        <v>4</v>
      </c>
      <c r="C87" s="842"/>
      <c r="D87" s="193" t="s">
        <v>82</v>
      </c>
      <c r="E87" s="528">
        <v>219088.26</v>
      </c>
      <c r="F87" s="479">
        <v>313017.28000000003</v>
      </c>
      <c r="G87" s="654">
        <v>132000</v>
      </c>
    </row>
    <row r="88" spans="1:7" s="42" customFormat="1" ht="29.25" customHeight="1">
      <c r="A88" s="28"/>
      <c r="B88" s="422"/>
      <c r="C88" s="845"/>
      <c r="D88" s="193" t="s">
        <v>330</v>
      </c>
      <c r="E88" s="261">
        <v>0</v>
      </c>
      <c r="F88" s="479">
        <v>490320</v>
      </c>
      <c r="G88" s="654">
        <v>163440</v>
      </c>
    </row>
    <row r="89" spans="1:7" s="42" customFormat="1" ht="13.5" customHeight="1" thickBot="1">
      <c r="A89" s="28"/>
      <c r="B89" s="408"/>
      <c r="C89" s="843"/>
      <c r="D89" s="264" t="s">
        <v>7</v>
      </c>
      <c r="E89" s="563">
        <f>SUM(E84:E88)</f>
        <v>7549444.7599999998</v>
      </c>
      <c r="F89" s="563">
        <v>7790162.5200000005</v>
      </c>
      <c r="G89" s="658">
        <v>2624382</v>
      </c>
    </row>
    <row r="90" spans="1:7" s="42" customFormat="1" ht="15" customHeight="1">
      <c r="A90" s="28"/>
      <c r="B90" s="576">
        <v>1</v>
      </c>
      <c r="C90" s="848" t="s">
        <v>250</v>
      </c>
      <c r="D90" s="610" t="s">
        <v>8</v>
      </c>
      <c r="E90" s="530">
        <v>6960721</v>
      </c>
      <c r="F90" s="479">
        <v>9355094.6999999993</v>
      </c>
      <c r="G90" s="654">
        <v>2338774</v>
      </c>
    </row>
    <row r="91" spans="1:7" s="42" customFormat="1" ht="15.75" customHeight="1">
      <c r="A91" s="28"/>
      <c r="B91" s="302">
        <v>2</v>
      </c>
      <c r="C91" s="849"/>
      <c r="D91" s="193" t="s">
        <v>181</v>
      </c>
      <c r="E91" s="261">
        <v>258280.82</v>
      </c>
      <c r="F91" s="479">
        <v>472410.58</v>
      </c>
      <c r="G91" s="654">
        <v>118103</v>
      </c>
    </row>
    <row r="92" spans="1:7" s="405" customFormat="1" ht="24.75" customHeight="1">
      <c r="A92" s="404"/>
      <c r="B92" s="659">
        <v>3</v>
      </c>
      <c r="C92" s="849"/>
      <c r="D92" s="660" t="s">
        <v>252</v>
      </c>
      <c r="E92" s="661">
        <v>136931.57999999999</v>
      </c>
      <c r="F92" s="414">
        <v>432082.22000000003</v>
      </c>
      <c r="G92" s="662">
        <v>108021</v>
      </c>
    </row>
    <row r="93" spans="1:7" s="42" customFormat="1" ht="24.75" customHeight="1">
      <c r="A93" s="28"/>
      <c r="B93" s="302">
        <v>4</v>
      </c>
      <c r="C93" s="849"/>
      <c r="D93" s="614" t="s">
        <v>329</v>
      </c>
      <c r="E93" s="261">
        <v>0</v>
      </c>
      <c r="F93" s="479">
        <v>0</v>
      </c>
      <c r="G93" s="654">
        <v>0</v>
      </c>
    </row>
    <row r="94" spans="1:7" s="42" customFormat="1" ht="16.5" customHeight="1">
      <c r="A94" s="28"/>
      <c r="B94" s="302">
        <v>5</v>
      </c>
      <c r="C94" s="849"/>
      <c r="D94" s="5" t="s">
        <v>222</v>
      </c>
      <c r="E94" s="528">
        <v>394751.3</v>
      </c>
      <c r="F94" s="479">
        <v>414126.14</v>
      </c>
      <c r="G94" s="654">
        <v>103532</v>
      </c>
    </row>
    <row r="95" spans="1:7" s="42" customFormat="1" ht="16.5" customHeight="1">
      <c r="A95" s="28"/>
      <c r="B95" s="298"/>
      <c r="C95" s="850"/>
      <c r="D95" s="395" t="s">
        <v>187</v>
      </c>
      <c r="E95" s="528"/>
      <c r="F95" s="479">
        <v>470620</v>
      </c>
      <c r="G95" s="654">
        <v>117655</v>
      </c>
    </row>
    <row r="96" spans="1:7" s="42" customFormat="1" ht="18" customHeight="1" thickBot="1">
      <c r="A96" s="28"/>
      <c r="B96" s="298"/>
      <c r="C96" s="850"/>
      <c r="D96" s="283" t="s">
        <v>7</v>
      </c>
      <c r="E96" s="210">
        <f>SUM(E90:E94)</f>
        <v>7750684.7000000002</v>
      </c>
      <c r="F96" s="210">
        <v>11144333.640000001</v>
      </c>
      <c r="G96" s="584">
        <v>2786085</v>
      </c>
    </row>
    <row r="97" spans="1:7" s="42" customFormat="1" ht="18.75" customHeight="1" thickBot="1">
      <c r="A97" s="28"/>
      <c r="B97" s="166">
        <v>1</v>
      </c>
      <c r="C97" s="851" t="s">
        <v>309</v>
      </c>
      <c r="D97" s="609" t="s">
        <v>91</v>
      </c>
      <c r="E97" s="530">
        <v>327054.5</v>
      </c>
      <c r="F97" s="479">
        <v>602335.5</v>
      </c>
      <c r="G97" s="654">
        <v>0</v>
      </c>
    </row>
    <row r="98" spans="1:7" s="42" customFormat="1" ht="26.25" customHeight="1" thickBot="1">
      <c r="A98" s="28"/>
      <c r="B98" s="420">
        <v>2</v>
      </c>
      <c r="C98" s="852"/>
      <c r="D98" s="247" t="s">
        <v>328</v>
      </c>
      <c r="E98" s="261">
        <v>0</v>
      </c>
      <c r="F98" s="479">
        <v>851955</v>
      </c>
      <c r="G98" s="654">
        <v>0</v>
      </c>
    </row>
    <row r="99" spans="1:7" s="42" customFormat="1" ht="26.25" customHeight="1" thickBot="1">
      <c r="A99" s="28"/>
      <c r="B99" s="420">
        <v>3</v>
      </c>
      <c r="C99" s="852"/>
      <c r="D99" s="610" t="s">
        <v>316</v>
      </c>
      <c r="E99" s="528">
        <v>0</v>
      </c>
      <c r="F99" s="479">
        <v>1892455</v>
      </c>
      <c r="G99" s="654">
        <v>0</v>
      </c>
    </row>
    <row r="100" spans="1:7" s="42" customFormat="1" ht="18" customHeight="1" thickBot="1">
      <c r="A100" s="28"/>
      <c r="B100" s="420"/>
      <c r="C100" s="853"/>
      <c r="D100" s="264" t="s">
        <v>7</v>
      </c>
      <c r="E100" s="210">
        <f>SUM(E97:E99)</f>
        <v>327054.5</v>
      </c>
      <c r="F100" s="210">
        <v>3346745.5</v>
      </c>
      <c r="G100" s="584">
        <v>0</v>
      </c>
    </row>
    <row r="101" spans="1:7" ht="26.25" customHeight="1">
      <c r="A101" s="223"/>
      <c r="B101" s="220"/>
      <c r="C101" s="221"/>
      <c r="D101" s="220"/>
    </row>
    <row r="102" spans="1:7" s="30" customFormat="1" ht="26.25" customHeight="1">
      <c r="C102" s="209"/>
      <c r="D102" s="223"/>
      <c r="E102" s="31"/>
      <c r="F102" s="31"/>
      <c r="G102" s="31"/>
    </row>
    <row r="103" spans="1:7" s="119" customFormat="1" ht="26.25" customHeight="1">
      <c r="B103" s="271"/>
      <c r="E103" s="124"/>
      <c r="F103" s="124"/>
      <c r="G103" s="124"/>
    </row>
    <row r="104" spans="1:7" s="119" customFormat="1" ht="12.75" customHeight="1">
      <c r="B104" s="271"/>
      <c r="C104" s="24"/>
      <c r="D104" s="118"/>
      <c r="E104" s="124"/>
      <c r="F104" s="124"/>
      <c r="G104" s="124"/>
    </row>
    <row r="105" spans="1:7" s="39" customFormat="1" ht="12.75" customHeight="1">
      <c r="C105" s="67"/>
      <c r="D105" s="18"/>
      <c r="E105" s="57"/>
      <c r="F105" s="57"/>
      <c r="G105" s="57"/>
    </row>
    <row r="106" spans="1:7" s="18" customFormat="1" ht="12.75" customHeight="1">
      <c r="E106" s="35"/>
      <c r="F106" s="35"/>
      <c r="G106" s="35"/>
    </row>
    <row r="107" spans="1:7" ht="12.75" customHeight="1">
      <c r="A107" s="223"/>
      <c r="B107" s="223"/>
      <c r="C107" s="209"/>
      <c r="D107" s="223"/>
    </row>
    <row r="108" spans="1:7" ht="12.75" customHeight="1">
      <c r="A108" s="223"/>
      <c r="B108" s="223"/>
      <c r="C108" s="209"/>
      <c r="D108" s="223"/>
    </row>
    <row r="109" spans="1:7" ht="12.75" customHeight="1">
      <c r="A109" s="223"/>
      <c r="B109" s="223"/>
      <c r="C109" s="209"/>
      <c r="D109" s="223"/>
    </row>
    <row r="110" spans="1:7" ht="12.75" customHeight="1">
      <c r="A110" s="223"/>
      <c r="B110" s="223"/>
      <c r="C110" s="209"/>
      <c r="D110" s="223"/>
    </row>
    <row r="111" spans="1:7" ht="12.75" customHeight="1">
      <c r="A111" s="223"/>
      <c r="B111" s="223"/>
      <c r="C111" s="209"/>
      <c r="D111" s="223"/>
    </row>
    <row r="112" spans="1:7" ht="12.75" customHeight="1">
      <c r="A112" s="223"/>
      <c r="B112" s="223"/>
      <c r="C112" s="209"/>
      <c r="D112" s="223"/>
    </row>
    <row r="113" spans="1:4" ht="12.75" customHeight="1">
      <c r="A113" s="223"/>
      <c r="B113" s="223"/>
      <c r="C113" s="209"/>
      <c r="D113" s="223"/>
    </row>
    <row r="114" spans="1:4" ht="26.25" customHeight="1">
      <c r="A114" s="223"/>
      <c r="B114" s="223"/>
      <c r="C114" s="209"/>
      <c r="D114" s="223"/>
    </row>
    <row r="115" spans="1:4" ht="26.25" customHeight="1">
      <c r="A115" s="223"/>
      <c r="B115" s="223"/>
      <c r="C115" s="209"/>
      <c r="D115" s="223"/>
    </row>
    <row r="116" spans="1:4" ht="26.25" customHeight="1">
      <c r="A116" s="223"/>
      <c r="B116" s="223"/>
      <c r="C116" s="209"/>
      <c r="D116" s="223"/>
    </row>
    <row r="117" spans="1:4" ht="26.25" customHeight="1">
      <c r="A117" s="223"/>
      <c r="B117" s="223"/>
      <c r="C117" s="209"/>
      <c r="D117" s="223"/>
    </row>
    <row r="118" spans="1:4" ht="26.25" customHeight="1">
      <c r="A118" s="223"/>
      <c r="B118" s="223"/>
      <c r="C118" s="209"/>
      <c r="D118" s="223"/>
    </row>
    <row r="119" spans="1:4" ht="26.25" customHeight="1">
      <c r="A119" s="223"/>
      <c r="B119" s="223"/>
      <c r="C119" s="209"/>
      <c r="D119" s="223"/>
    </row>
    <row r="120" spans="1:4" ht="26.25" customHeight="1">
      <c r="A120" s="223"/>
      <c r="B120" s="223"/>
      <c r="C120" s="209"/>
      <c r="D120" s="223"/>
    </row>
    <row r="121" spans="1:4" ht="26.25" customHeight="1">
      <c r="A121" s="223"/>
      <c r="B121" s="223"/>
      <c r="C121" s="209"/>
      <c r="D121" s="223"/>
    </row>
    <row r="122" spans="1:4" ht="26.25" customHeight="1">
      <c r="A122" s="223"/>
      <c r="B122" s="223"/>
      <c r="C122" s="209"/>
      <c r="D122" s="223"/>
    </row>
    <row r="123" spans="1:4" ht="26.25" customHeight="1">
      <c r="A123" s="223"/>
      <c r="B123" s="223"/>
      <c r="C123" s="209"/>
      <c r="D123" s="223"/>
    </row>
    <row r="124" spans="1:4" ht="26.25" customHeight="1">
      <c r="A124" s="223"/>
      <c r="B124" s="223"/>
      <c r="C124" s="209"/>
      <c r="D124" s="223"/>
    </row>
    <row r="125" spans="1:4" ht="26.25" customHeight="1">
      <c r="A125" s="223"/>
      <c r="B125" s="223"/>
      <c r="C125" s="209"/>
      <c r="D125" s="223"/>
    </row>
    <row r="126" spans="1:4" ht="26.25" customHeight="1">
      <c r="A126" s="223"/>
      <c r="B126" s="223"/>
      <c r="C126" s="209"/>
      <c r="D126" s="223"/>
    </row>
    <row r="127" spans="1:4" ht="26.25" customHeight="1">
      <c r="A127" s="223"/>
      <c r="B127" s="223"/>
      <c r="C127" s="209"/>
      <c r="D127" s="223"/>
    </row>
    <row r="128" spans="1:4" ht="26.25" customHeight="1">
      <c r="A128" s="223"/>
      <c r="B128" s="223"/>
      <c r="C128" s="209"/>
      <c r="D128" s="223"/>
    </row>
    <row r="129" spans="1:4" ht="26.25" customHeight="1">
      <c r="A129" s="223"/>
      <c r="B129" s="223"/>
      <c r="C129" s="209"/>
      <c r="D129" s="223"/>
    </row>
    <row r="130" spans="1:4" ht="26.25" customHeight="1">
      <c r="A130" s="223"/>
      <c r="B130" s="223"/>
      <c r="C130" s="209"/>
      <c r="D130" s="223"/>
    </row>
    <row r="131" spans="1:4" ht="26.25" customHeight="1">
      <c r="A131" s="223"/>
      <c r="B131" s="223"/>
      <c r="C131" s="209"/>
      <c r="D131" s="223"/>
    </row>
    <row r="132" spans="1:4" ht="26.25" customHeight="1">
      <c r="A132" s="223"/>
      <c r="B132" s="223"/>
      <c r="C132" s="209"/>
      <c r="D132" s="223"/>
    </row>
    <row r="133" spans="1:4" ht="26.25" customHeight="1">
      <c r="A133" s="223"/>
      <c r="B133" s="223"/>
      <c r="C133" s="209"/>
      <c r="D133" s="223"/>
    </row>
    <row r="134" spans="1:4" ht="26.25" customHeight="1">
      <c r="A134" s="223"/>
      <c r="B134" s="223"/>
      <c r="C134" s="209"/>
      <c r="D134" s="223"/>
    </row>
    <row r="135" spans="1:4" ht="26.25" customHeight="1">
      <c r="A135" s="223"/>
      <c r="B135" s="223"/>
      <c r="C135" s="209"/>
      <c r="D135" s="223"/>
    </row>
    <row r="136" spans="1:4" ht="26.25" customHeight="1">
      <c r="A136" s="223"/>
      <c r="B136" s="223"/>
      <c r="C136" s="209"/>
      <c r="D136" s="223"/>
    </row>
    <row r="137" spans="1:4" ht="26.25" customHeight="1">
      <c r="A137" s="223"/>
      <c r="B137" s="223"/>
      <c r="C137" s="209"/>
      <c r="D137" s="223"/>
    </row>
    <row r="138" spans="1:4" ht="26.25" customHeight="1">
      <c r="A138" s="223"/>
      <c r="B138" s="223"/>
      <c r="C138" s="209"/>
      <c r="D138" s="223"/>
    </row>
    <row r="139" spans="1:4" ht="26.25" customHeight="1">
      <c r="A139" s="223"/>
      <c r="B139" s="223"/>
      <c r="C139" s="209"/>
      <c r="D139" s="223"/>
    </row>
    <row r="140" spans="1:4" ht="26.25" customHeight="1">
      <c r="A140" s="223"/>
      <c r="B140" s="223"/>
      <c r="C140" s="209"/>
      <c r="D140" s="223"/>
    </row>
    <row r="141" spans="1:4" ht="26.25" customHeight="1">
      <c r="A141" s="223"/>
      <c r="B141" s="223"/>
      <c r="C141" s="209"/>
      <c r="D141" s="223"/>
    </row>
    <row r="142" spans="1:4" ht="26.25" customHeight="1">
      <c r="A142" s="223"/>
      <c r="B142" s="223"/>
      <c r="C142" s="209"/>
      <c r="D142" s="223"/>
    </row>
    <row r="143" spans="1:4" ht="26.25" customHeight="1">
      <c r="A143" s="223"/>
      <c r="B143" s="223"/>
      <c r="C143" s="209"/>
      <c r="D143" s="223"/>
    </row>
    <row r="144" spans="1:4" ht="26.25" customHeight="1">
      <c r="A144" s="223"/>
      <c r="B144" s="223"/>
      <c r="C144" s="209"/>
      <c r="D144" s="223"/>
    </row>
    <row r="145" spans="1:4" ht="26.25" customHeight="1">
      <c r="A145" s="223"/>
      <c r="B145" s="223"/>
      <c r="C145" s="209"/>
      <c r="D145" s="223"/>
    </row>
    <row r="146" spans="1:4" ht="26.25" customHeight="1">
      <c r="A146" s="223"/>
      <c r="B146" s="223"/>
      <c r="C146" s="209"/>
      <c r="D146" s="223"/>
    </row>
    <row r="147" spans="1:4" ht="26.25" customHeight="1">
      <c r="A147" s="223"/>
      <c r="B147" s="223"/>
      <c r="C147" s="209"/>
      <c r="D147" s="223"/>
    </row>
    <row r="148" spans="1:4" ht="26.25" customHeight="1">
      <c r="A148" s="223"/>
      <c r="B148" s="223"/>
      <c r="C148" s="209"/>
      <c r="D148" s="223"/>
    </row>
    <row r="149" spans="1:4" ht="26.25" customHeight="1">
      <c r="A149" s="223"/>
      <c r="B149" s="223"/>
      <c r="C149" s="209"/>
      <c r="D149" s="223"/>
    </row>
    <row r="150" spans="1:4" ht="26.25" customHeight="1">
      <c r="A150" s="223"/>
      <c r="B150" s="223"/>
      <c r="C150" s="209"/>
      <c r="D150" s="223"/>
    </row>
    <row r="151" spans="1:4" ht="26.25" customHeight="1">
      <c r="A151" s="223"/>
      <c r="B151" s="223"/>
      <c r="C151" s="209"/>
      <c r="D151" s="223"/>
    </row>
    <row r="152" spans="1:4" ht="26.25" customHeight="1">
      <c r="A152" s="223"/>
      <c r="B152" s="223"/>
      <c r="C152" s="209"/>
      <c r="D152" s="223"/>
    </row>
    <row r="153" spans="1:4" ht="26.25" customHeight="1">
      <c r="A153" s="223"/>
      <c r="B153" s="223"/>
      <c r="C153" s="209"/>
      <c r="D153" s="223"/>
    </row>
    <row r="154" spans="1:4" ht="26.25" customHeight="1">
      <c r="A154" s="223"/>
      <c r="B154" s="223"/>
      <c r="C154" s="209"/>
      <c r="D154" s="223"/>
    </row>
    <row r="155" spans="1:4" ht="26.25" customHeight="1">
      <c r="A155" s="223"/>
      <c r="B155" s="223"/>
      <c r="C155" s="209"/>
      <c r="D155" s="223"/>
    </row>
    <row r="156" spans="1:4" ht="26.25" customHeight="1">
      <c r="A156" s="223"/>
      <c r="B156" s="223"/>
      <c r="C156" s="209"/>
      <c r="D156" s="223"/>
    </row>
    <row r="157" spans="1:4" ht="26.25" customHeight="1">
      <c r="A157" s="223"/>
      <c r="B157" s="223"/>
      <c r="C157" s="209"/>
      <c r="D157" s="223"/>
    </row>
    <row r="158" spans="1:4" ht="26.25" customHeight="1">
      <c r="A158" s="223"/>
      <c r="B158" s="223"/>
      <c r="C158" s="209"/>
      <c r="D158" s="223"/>
    </row>
    <row r="159" spans="1:4" ht="26.25" customHeight="1">
      <c r="A159" s="223"/>
      <c r="B159" s="223"/>
      <c r="C159" s="209"/>
      <c r="D159" s="223"/>
    </row>
    <row r="160" spans="1:4" ht="26.25" customHeight="1">
      <c r="A160" s="223"/>
      <c r="B160" s="223"/>
      <c r="C160" s="209"/>
      <c r="D160" s="223"/>
    </row>
    <row r="161" spans="1:4" ht="26.25" customHeight="1">
      <c r="A161" s="223"/>
      <c r="B161" s="223"/>
      <c r="C161" s="209"/>
      <c r="D161" s="223"/>
    </row>
    <row r="162" spans="1:4" ht="26.25" customHeight="1">
      <c r="A162" s="223"/>
      <c r="B162" s="223"/>
      <c r="C162" s="209"/>
      <c r="D162" s="223"/>
    </row>
    <row r="163" spans="1:4" ht="26.25" customHeight="1">
      <c r="A163" s="223"/>
      <c r="B163" s="223"/>
      <c r="C163" s="209"/>
      <c r="D163" s="223"/>
    </row>
    <row r="164" spans="1:4" ht="26.25" customHeight="1">
      <c r="A164" s="223"/>
      <c r="B164" s="223"/>
      <c r="C164" s="209"/>
      <c r="D164" s="223"/>
    </row>
    <row r="165" spans="1:4" ht="26.25" customHeight="1">
      <c r="A165" s="223"/>
      <c r="B165" s="223"/>
      <c r="C165" s="209"/>
      <c r="D165" s="223"/>
    </row>
    <row r="166" spans="1:4" ht="26.25" customHeight="1">
      <c r="A166" s="223"/>
      <c r="B166" s="223"/>
      <c r="C166" s="209"/>
      <c r="D166" s="223"/>
    </row>
    <row r="167" spans="1:4" ht="26.25" customHeight="1">
      <c r="A167" s="223"/>
      <c r="B167" s="223"/>
      <c r="C167" s="209"/>
      <c r="D167" s="223"/>
    </row>
    <row r="168" spans="1:4" ht="26.25" customHeight="1">
      <c r="A168" s="223"/>
      <c r="B168" s="223"/>
      <c r="C168" s="209"/>
      <c r="D168" s="223"/>
    </row>
    <row r="169" spans="1:4" ht="26.25" customHeight="1">
      <c r="A169" s="223"/>
      <c r="B169" s="223"/>
      <c r="C169" s="209"/>
      <c r="D169" s="223"/>
    </row>
    <row r="170" spans="1:4" ht="26.25" customHeight="1">
      <c r="A170" s="223"/>
      <c r="B170" s="223"/>
      <c r="C170" s="209"/>
      <c r="D170" s="223"/>
    </row>
    <row r="171" spans="1:4" ht="26.25" customHeight="1">
      <c r="A171" s="223"/>
      <c r="B171" s="223"/>
      <c r="C171" s="209"/>
      <c r="D171" s="223"/>
    </row>
    <row r="172" spans="1:4" ht="26.25" customHeight="1">
      <c r="A172" s="223"/>
      <c r="B172" s="223"/>
      <c r="C172" s="209"/>
      <c r="D172" s="223"/>
    </row>
    <row r="173" spans="1:4" ht="26.25" customHeight="1">
      <c r="A173" s="223"/>
      <c r="B173" s="223"/>
      <c r="C173" s="209"/>
      <c r="D173" s="223"/>
    </row>
    <row r="174" spans="1:4" ht="26.25" customHeight="1">
      <c r="A174" s="223"/>
      <c r="B174" s="223"/>
      <c r="C174" s="209"/>
      <c r="D174" s="223"/>
    </row>
    <row r="175" spans="1:4" ht="26.25" customHeight="1">
      <c r="A175" s="223"/>
      <c r="B175" s="223"/>
      <c r="C175" s="209"/>
      <c r="D175" s="223"/>
    </row>
    <row r="176" spans="1:4" ht="26.25" customHeight="1">
      <c r="A176" s="223"/>
      <c r="B176" s="223"/>
      <c r="C176" s="209"/>
      <c r="D176" s="223"/>
    </row>
    <row r="177" spans="1:4" ht="26.25" customHeight="1">
      <c r="A177" s="223"/>
      <c r="B177" s="223"/>
      <c r="C177" s="209"/>
      <c r="D177" s="223"/>
    </row>
    <row r="178" spans="1:4" ht="26.25" customHeight="1">
      <c r="A178" s="223"/>
      <c r="B178" s="223"/>
      <c r="C178" s="209"/>
      <c r="D178" s="223"/>
    </row>
    <row r="179" spans="1:4" ht="26.25" customHeight="1">
      <c r="A179" s="223"/>
      <c r="B179" s="223"/>
      <c r="C179" s="209"/>
      <c r="D179" s="223"/>
    </row>
    <row r="180" spans="1:4" ht="26.25" customHeight="1">
      <c r="A180" s="223"/>
      <c r="B180" s="223"/>
      <c r="C180" s="209"/>
      <c r="D180" s="223"/>
    </row>
    <row r="181" spans="1:4" ht="26.25" customHeight="1">
      <c r="A181" s="223"/>
      <c r="B181" s="223"/>
      <c r="C181" s="209"/>
      <c r="D181" s="223"/>
    </row>
    <row r="182" spans="1:4" ht="26.25" customHeight="1">
      <c r="A182" s="223"/>
      <c r="B182" s="223"/>
      <c r="C182" s="209"/>
      <c r="D182" s="223"/>
    </row>
    <row r="183" spans="1:4" ht="26.25" customHeight="1">
      <c r="A183" s="223"/>
      <c r="B183" s="223"/>
      <c r="C183" s="209"/>
      <c r="D183" s="223"/>
    </row>
    <row r="184" spans="1:4" ht="26.25" customHeight="1">
      <c r="A184" s="223"/>
      <c r="B184" s="223"/>
      <c r="C184" s="209"/>
      <c r="D184" s="223"/>
    </row>
    <row r="185" spans="1:4" ht="26.25" customHeight="1">
      <c r="A185" s="223"/>
      <c r="B185" s="223"/>
      <c r="C185" s="209"/>
      <c r="D185" s="223"/>
    </row>
    <row r="186" spans="1:4" ht="26.25" customHeight="1">
      <c r="A186" s="223"/>
      <c r="B186" s="223"/>
      <c r="C186" s="209"/>
      <c r="D186" s="223"/>
    </row>
    <row r="187" spans="1:4" ht="26.25" customHeight="1">
      <c r="A187" s="223"/>
      <c r="B187" s="223"/>
      <c r="C187" s="209"/>
      <c r="D187" s="223"/>
    </row>
    <row r="188" spans="1:4" ht="26.25" customHeight="1">
      <c r="A188" s="223"/>
      <c r="B188" s="223"/>
      <c r="C188" s="209"/>
      <c r="D188" s="223"/>
    </row>
    <row r="189" spans="1:4" ht="26.25" customHeight="1">
      <c r="A189" s="223"/>
      <c r="B189" s="223"/>
      <c r="C189" s="209"/>
      <c r="D189" s="223"/>
    </row>
    <row r="190" spans="1:4" ht="26.25" customHeight="1">
      <c r="A190" s="223"/>
      <c r="B190" s="223"/>
      <c r="C190" s="209"/>
      <c r="D190" s="223"/>
    </row>
    <row r="191" spans="1:4" ht="26.25" customHeight="1">
      <c r="A191" s="223"/>
      <c r="B191" s="223"/>
      <c r="C191" s="209"/>
      <c r="D191" s="223"/>
    </row>
    <row r="192" spans="1:4" ht="26.25" customHeight="1">
      <c r="A192" s="223"/>
      <c r="B192" s="223"/>
      <c r="C192" s="209"/>
      <c r="D192" s="223"/>
    </row>
    <row r="193" spans="1:4" ht="26.25" customHeight="1">
      <c r="A193" s="223"/>
      <c r="B193" s="223"/>
      <c r="C193" s="209"/>
      <c r="D193" s="223"/>
    </row>
    <row r="194" spans="1:4" ht="26.25" customHeight="1">
      <c r="A194" s="223"/>
      <c r="B194" s="223"/>
      <c r="C194" s="209"/>
      <c r="D194" s="223"/>
    </row>
    <row r="195" spans="1:4" ht="26.25" customHeight="1">
      <c r="A195" s="223"/>
      <c r="B195" s="223"/>
      <c r="C195" s="209"/>
      <c r="D195" s="223"/>
    </row>
    <row r="196" spans="1:4" ht="26.25" customHeight="1">
      <c r="A196" s="223"/>
      <c r="B196" s="223"/>
      <c r="C196" s="209"/>
      <c r="D196" s="223"/>
    </row>
    <row r="197" spans="1:4" ht="26.25" customHeight="1">
      <c r="A197" s="223"/>
      <c r="B197" s="223"/>
      <c r="C197" s="209"/>
      <c r="D197" s="223"/>
    </row>
    <row r="198" spans="1:4" ht="26.25" customHeight="1">
      <c r="A198" s="223"/>
      <c r="B198" s="223"/>
      <c r="C198" s="209"/>
      <c r="D198" s="223"/>
    </row>
    <row r="199" spans="1:4" ht="26.25" customHeight="1">
      <c r="A199" s="223"/>
      <c r="B199" s="223"/>
      <c r="C199" s="209"/>
      <c r="D199" s="223"/>
    </row>
    <row r="200" spans="1:4" ht="26.25" customHeight="1">
      <c r="A200" s="223"/>
      <c r="B200" s="223"/>
      <c r="C200" s="209"/>
      <c r="D200" s="223"/>
    </row>
    <row r="201" spans="1:4" ht="26.25" customHeight="1">
      <c r="A201" s="223"/>
      <c r="B201" s="223"/>
      <c r="C201" s="209"/>
      <c r="D201" s="223"/>
    </row>
    <row r="202" spans="1:4" ht="26.25" customHeight="1">
      <c r="A202" s="223"/>
      <c r="B202" s="223"/>
      <c r="C202" s="209"/>
      <c r="D202" s="223"/>
    </row>
    <row r="203" spans="1:4" ht="26.25" customHeight="1">
      <c r="A203" s="223"/>
      <c r="B203" s="223"/>
      <c r="C203" s="209"/>
      <c r="D203" s="223"/>
    </row>
    <row r="204" spans="1:4" ht="26.25" customHeight="1">
      <c r="A204" s="223"/>
      <c r="B204" s="223"/>
      <c r="C204" s="209"/>
      <c r="D204" s="223"/>
    </row>
    <row r="205" spans="1:4" ht="26.25" customHeight="1">
      <c r="A205" s="223"/>
      <c r="B205" s="223"/>
      <c r="C205" s="209"/>
      <c r="D205" s="223"/>
    </row>
    <row r="206" spans="1:4" ht="26.25" customHeight="1">
      <c r="A206" s="223"/>
      <c r="B206" s="223"/>
      <c r="C206" s="209"/>
      <c r="D206" s="223"/>
    </row>
    <row r="207" spans="1:4" ht="26.25" customHeight="1">
      <c r="A207" s="223"/>
      <c r="B207" s="223"/>
      <c r="C207" s="209"/>
      <c r="D207" s="223"/>
    </row>
    <row r="208" spans="1:4" ht="26.25" customHeight="1">
      <c r="A208" s="223"/>
      <c r="B208" s="223"/>
      <c r="C208" s="209"/>
      <c r="D208" s="223"/>
    </row>
    <row r="209" spans="1:4" ht="26.25" customHeight="1">
      <c r="A209" s="223"/>
      <c r="B209" s="223"/>
      <c r="C209" s="209"/>
      <c r="D209" s="223"/>
    </row>
    <row r="210" spans="1:4" ht="26.25" customHeight="1">
      <c r="A210" s="223"/>
      <c r="B210" s="223"/>
      <c r="C210" s="209"/>
      <c r="D210" s="223"/>
    </row>
    <row r="211" spans="1:4" ht="26.25" customHeight="1">
      <c r="A211" s="223"/>
      <c r="B211" s="223"/>
      <c r="C211" s="209"/>
      <c r="D211" s="223"/>
    </row>
    <row r="212" spans="1:4" ht="26.25" customHeight="1">
      <c r="A212" s="223"/>
      <c r="B212" s="223"/>
      <c r="C212" s="209"/>
      <c r="D212" s="223"/>
    </row>
    <row r="213" spans="1:4" ht="26.25" customHeight="1">
      <c r="A213" s="223"/>
      <c r="B213" s="223"/>
      <c r="C213" s="209"/>
      <c r="D213" s="223"/>
    </row>
    <row r="214" spans="1:4" ht="26.25" customHeight="1">
      <c r="A214" s="223"/>
      <c r="B214" s="223"/>
      <c r="C214" s="209"/>
      <c r="D214" s="223"/>
    </row>
    <row r="215" spans="1:4" ht="26.25" customHeight="1">
      <c r="A215" s="223"/>
      <c r="B215" s="223"/>
      <c r="C215" s="209"/>
      <c r="D215" s="223"/>
    </row>
    <row r="216" spans="1:4" ht="26.25" customHeight="1">
      <c r="A216" s="223"/>
      <c r="B216" s="223"/>
      <c r="C216" s="209"/>
      <c r="D216" s="223"/>
    </row>
    <row r="217" spans="1:4" ht="26.25" customHeight="1">
      <c r="A217" s="223"/>
      <c r="B217" s="223"/>
      <c r="C217" s="209"/>
      <c r="D217" s="223"/>
    </row>
    <row r="218" spans="1:4" ht="26.25" customHeight="1">
      <c r="A218" s="223"/>
      <c r="B218" s="223"/>
      <c r="C218" s="209"/>
      <c r="D218" s="223"/>
    </row>
    <row r="219" spans="1:4" ht="26.25" customHeight="1">
      <c r="A219" s="223"/>
      <c r="B219" s="223"/>
      <c r="C219" s="209"/>
      <c r="D219" s="223"/>
    </row>
    <row r="220" spans="1:4" ht="26.25" customHeight="1">
      <c r="A220" s="223"/>
      <c r="B220" s="223"/>
      <c r="C220" s="209"/>
      <c r="D220" s="223"/>
    </row>
    <row r="221" spans="1:4" ht="26.25" customHeight="1">
      <c r="A221" s="223"/>
      <c r="B221" s="223"/>
      <c r="C221" s="209"/>
      <c r="D221" s="223"/>
    </row>
    <row r="222" spans="1:4" ht="26.25" customHeight="1">
      <c r="A222" s="223"/>
      <c r="B222" s="223"/>
      <c r="C222" s="209"/>
      <c r="D222" s="223"/>
    </row>
    <row r="223" spans="1:4" ht="26.25" customHeight="1">
      <c r="A223" s="223"/>
      <c r="B223" s="223"/>
      <c r="C223" s="209"/>
      <c r="D223" s="223"/>
    </row>
    <row r="224" spans="1:4" ht="26.25" customHeight="1">
      <c r="A224" s="223"/>
      <c r="B224" s="223"/>
      <c r="C224" s="209"/>
      <c r="D224" s="223"/>
    </row>
    <row r="225" spans="1:4" ht="26.25" customHeight="1">
      <c r="A225" s="223"/>
      <c r="B225" s="223"/>
      <c r="C225" s="209"/>
      <c r="D225" s="223"/>
    </row>
    <row r="226" spans="1:4" ht="26.25" customHeight="1">
      <c r="A226" s="223"/>
      <c r="B226" s="223"/>
      <c r="C226" s="209"/>
      <c r="D226" s="223"/>
    </row>
    <row r="227" spans="1:4" ht="26.25" customHeight="1">
      <c r="A227" s="223"/>
      <c r="B227" s="223"/>
      <c r="C227" s="209"/>
      <c r="D227" s="223"/>
    </row>
    <row r="228" spans="1:4" ht="26.25" customHeight="1">
      <c r="A228" s="223"/>
      <c r="B228" s="223"/>
      <c r="C228" s="209"/>
      <c r="D228" s="223"/>
    </row>
    <row r="229" spans="1:4" ht="26.25" customHeight="1">
      <c r="A229" s="223"/>
      <c r="B229" s="223"/>
      <c r="C229" s="209"/>
      <c r="D229" s="223"/>
    </row>
    <row r="230" spans="1:4" ht="26.25" customHeight="1">
      <c r="A230" s="223"/>
      <c r="B230" s="223"/>
      <c r="C230" s="209"/>
      <c r="D230" s="223"/>
    </row>
    <row r="231" spans="1:4" ht="26.25" customHeight="1">
      <c r="A231" s="223"/>
      <c r="B231" s="223"/>
      <c r="C231" s="209"/>
      <c r="D231" s="223"/>
    </row>
    <row r="232" spans="1:4" ht="26.25" customHeight="1">
      <c r="A232" s="223"/>
      <c r="B232" s="223"/>
      <c r="C232" s="209"/>
      <c r="D232" s="223"/>
    </row>
    <row r="233" spans="1:4" ht="26.25" customHeight="1">
      <c r="A233" s="223"/>
      <c r="B233" s="223"/>
      <c r="C233" s="209"/>
      <c r="D233" s="223"/>
    </row>
    <row r="234" spans="1:4" ht="26.25" customHeight="1">
      <c r="A234" s="223"/>
      <c r="B234" s="223"/>
      <c r="C234" s="209"/>
      <c r="D234" s="223"/>
    </row>
    <row r="235" spans="1:4" ht="26.25" customHeight="1">
      <c r="A235" s="223"/>
      <c r="B235" s="223"/>
      <c r="C235" s="209"/>
      <c r="D235" s="223"/>
    </row>
    <row r="236" spans="1:4" ht="26.25" customHeight="1">
      <c r="A236" s="223"/>
      <c r="B236" s="223"/>
      <c r="C236" s="209"/>
      <c r="D236" s="223"/>
    </row>
    <row r="237" spans="1:4" ht="26.25" customHeight="1">
      <c r="A237" s="223"/>
      <c r="B237" s="223"/>
      <c r="C237" s="209"/>
      <c r="D237" s="223"/>
    </row>
    <row r="238" spans="1:4" ht="26.25" customHeight="1">
      <c r="A238" s="223"/>
      <c r="B238" s="223"/>
      <c r="C238" s="209"/>
      <c r="D238" s="223"/>
    </row>
    <row r="239" spans="1:4" ht="26.25" customHeight="1">
      <c r="A239" s="223"/>
      <c r="B239" s="223"/>
      <c r="C239" s="209"/>
      <c r="D239" s="223"/>
    </row>
    <row r="240" spans="1:4" ht="26.25" customHeight="1">
      <c r="A240" s="223"/>
      <c r="B240" s="223"/>
      <c r="C240" s="209"/>
      <c r="D240" s="223"/>
    </row>
    <row r="241" spans="1:4" ht="26.25" customHeight="1">
      <c r="A241" s="223"/>
      <c r="B241" s="223"/>
      <c r="C241" s="209"/>
      <c r="D241" s="223"/>
    </row>
    <row r="242" spans="1:4" ht="26.25" customHeight="1">
      <c r="A242" s="223"/>
      <c r="B242" s="223"/>
      <c r="C242" s="209"/>
      <c r="D242" s="223"/>
    </row>
    <row r="243" spans="1:4" ht="26.25" customHeight="1">
      <c r="A243" s="223"/>
      <c r="B243" s="223"/>
      <c r="C243" s="209"/>
      <c r="D243" s="223"/>
    </row>
    <row r="244" spans="1:4" ht="26.25" customHeight="1">
      <c r="A244" s="223"/>
      <c r="B244" s="223"/>
      <c r="C244" s="209"/>
      <c r="D244" s="223"/>
    </row>
    <row r="245" spans="1:4" ht="26.25" customHeight="1">
      <c r="A245" s="223"/>
      <c r="B245" s="223"/>
      <c r="C245" s="209"/>
      <c r="D245" s="223"/>
    </row>
    <row r="246" spans="1:4" ht="26.25" customHeight="1">
      <c r="A246" s="223"/>
      <c r="B246" s="223"/>
      <c r="C246" s="209"/>
      <c r="D246" s="223"/>
    </row>
    <row r="247" spans="1:4" ht="26.25" customHeight="1">
      <c r="A247" s="223"/>
      <c r="B247" s="223"/>
      <c r="C247" s="209"/>
      <c r="D247" s="223"/>
    </row>
    <row r="248" spans="1:4" ht="26.25" customHeight="1">
      <c r="A248" s="223"/>
      <c r="B248" s="223"/>
      <c r="C248" s="209"/>
      <c r="D248" s="223"/>
    </row>
    <row r="249" spans="1:4" ht="26.25" customHeight="1">
      <c r="A249" s="223"/>
      <c r="B249" s="223"/>
      <c r="C249" s="209"/>
      <c r="D249" s="223"/>
    </row>
    <row r="250" spans="1:4" ht="26.25" customHeight="1">
      <c r="A250" s="223"/>
      <c r="B250" s="223"/>
      <c r="C250" s="209"/>
      <c r="D250" s="223"/>
    </row>
    <row r="251" spans="1:4" ht="26.25" customHeight="1">
      <c r="A251" s="223"/>
      <c r="B251" s="223"/>
      <c r="C251" s="209"/>
      <c r="D251" s="223"/>
    </row>
    <row r="252" spans="1:4" ht="26.25" customHeight="1">
      <c r="A252" s="223"/>
      <c r="B252" s="223"/>
      <c r="C252" s="209"/>
      <c r="D252" s="223"/>
    </row>
    <row r="253" spans="1:4" ht="26.25" customHeight="1">
      <c r="A253" s="223"/>
      <c r="B253" s="223"/>
      <c r="C253" s="209"/>
      <c r="D253" s="223"/>
    </row>
    <row r="254" spans="1:4" ht="26.25" customHeight="1">
      <c r="A254" s="223"/>
      <c r="B254" s="223"/>
      <c r="C254" s="209"/>
      <c r="D254" s="223"/>
    </row>
    <row r="255" spans="1:4" ht="26.25" customHeight="1">
      <c r="A255" s="223"/>
      <c r="B255" s="223"/>
      <c r="C255" s="209"/>
      <c r="D255" s="223"/>
    </row>
    <row r="256" spans="1:4" ht="26.25" customHeight="1">
      <c r="A256" s="223"/>
      <c r="B256" s="223"/>
      <c r="C256" s="209"/>
      <c r="D256" s="223"/>
    </row>
    <row r="257" spans="1:4" ht="26.25" customHeight="1">
      <c r="A257" s="223"/>
      <c r="B257" s="223"/>
      <c r="C257" s="209"/>
      <c r="D257" s="223"/>
    </row>
    <row r="258" spans="1:4" ht="26.25" customHeight="1">
      <c r="A258" s="223"/>
      <c r="B258" s="223"/>
      <c r="C258" s="209"/>
      <c r="D258" s="223"/>
    </row>
    <row r="259" spans="1:4" ht="26.25" customHeight="1">
      <c r="A259" s="223"/>
      <c r="B259" s="223"/>
      <c r="C259" s="209"/>
      <c r="D259" s="223"/>
    </row>
    <row r="260" spans="1:4" ht="26.25" customHeight="1">
      <c r="A260" s="223"/>
      <c r="B260" s="223"/>
      <c r="C260" s="209"/>
      <c r="D260" s="223"/>
    </row>
    <row r="261" spans="1:4" ht="26.25" customHeight="1">
      <c r="A261" s="223"/>
      <c r="B261" s="223"/>
      <c r="C261" s="209"/>
      <c r="D261" s="223"/>
    </row>
    <row r="262" spans="1:4" ht="26.25" customHeight="1">
      <c r="A262" s="223"/>
      <c r="B262" s="223"/>
      <c r="C262" s="209"/>
      <c r="D262" s="223"/>
    </row>
    <row r="263" spans="1:4" ht="26.25" customHeight="1">
      <c r="A263" s="223"/>
      <c r="B263" s="223"/>
      <c r="C263" s="209"/>
      <c r="D263" s="223"/>
    </row>
    <row r="264" spans="1:4" ht="26.25" customHeight="1">
      <c r="A264" s="223"/>
      <c r="B264" s="223"/>
      <c r="C264" s="209"/>
      <c r="D264" s="223"/>
    </row>
    <row r="265" spans="1:4" ht="26.25" customHeight="1">
      <c r="A265" s="223"/>
      <c r="B265" s="223"/>
      <c r="C265" s="209"/>
      <c r="D265" s="223"/>
    </row>
    <row r="266" spans="1:4" ht="26.25" customHeight="1">
      <c r="A266" s="223"/>
      <c r="B266" s="223"/>
      <c r="C266" s="209"/>
      <c r="D266" s="223"/>
    </row>
    <row r="267" spans="1:4" ht="26.25" customHeight="1">
      <c r="A267" s="223"/>
      <c r="B267" s="223"/>
      <c r="C267" s="209"/>
      <c r="D267" s="223"/>
    </row>
    <row r="268" spans="1:4" ht="26.25" customHeight="1">
      <c r="A268" s="223"/>
      <c r="B268" s="223"/>
      <c r="C268" s="209"/>
      <c r="D268" s="223"/>
    </row>
    <row r="269" spans="1:4" ht="26.25" customHeight="1">
      <c r="A269" s="223"/>
      <c r="B269" s="223"/>
      <c r="C269" s="209"/>
      <c r="D269" s="223"/>
    </row>
    <row r="270" spans="1:4" ht="26.25" customHeight="1">
      <c r="A270" s="223"/>
      <c r="B270" s="223"/>
      <c r="C270" s="209"/>
      <c r="D270" s="223"/>
    </row>
    <row r="271" spans="1:4" ht="26.25" customHeight="1">
      <c r="A271" s="223"/>
      <c r="B271" s="223"/>
      <c r="C271" s="209"/>
      <c r="D271" s="223"/>
    </row>
    <row r="272" spans="1:4" ht="26.25" customHeight="1">
      <c r="A272" s="223"/>
      <c r="B272" s="223"/>
      <c r="C272" s="209"/>
      <c r="D272" s="223"/>
    </row>
    <row r="273" spans="1:4" ht="26.25" customHeight="1">
      <c r="A273" s="223"/>
      <c r="B273" s="223"/>
      <c r="C273" s="209"/>
      <c r="D273" s="223"/>
    </row>
    <row r="274" spans="1:4" ht="26.25" customHeight="1">
      <c r="A274" s="223"/>
      <c r="B274" s="223"/>
      <c r="C274" s="209"/>
      <c r="D274" s="223"/>
    </row>
    <row r="275" spans="1:4" ht="26.25" customHeight="1">
      <c r="A275" s="223"/>
      <c r="B275" s="223"/>
      <c r="C275" s="209"/>
      <c r="D275" s="223"/>
    </row>
    <row r="276" spans="1:4" ht="26.25" customHeight="1">
      <c r="A276" s="223"/>
      <c r="B276" s="223"/>
      <c r="C276" s="209"/>
      <c r="D276" s="223"/>
    </row>
    <row r="277" spans="1:4" ht="26.25" customHeight="1">
      <c r="A277" s="223"/>
      <c r="B277" s="223"/>
      <c r="C277" s="209"/>
      <c r="D277" s="223"/>
    </row>
    <row r="278" spans="1:4" ht="26.25" customHeight="1">
      <c r="A278" s="223"/>
      <c r="B278" s="223"/>
      <c r="C278" s="209"/>
      <c r="D278" s="223"/>
    </row>
    <row r="279" spans="1:4" ht="26.25" customHeight="1">
      <c r="A279" s="223"/>
      <c r="B279" s="223"/>
      <c r="C279" s="209"/>
      <c r="D279" s="223"/>
    </row>
    <row r="280" spans="1:4" ht="26.25" customHeight="1">
      <c r="A280" s="223"/>
      <c r="B280" s="223"/>
      <c r="C280" s="209"/>
      <c r="D280" s="223"/>
    </row>
    <row r="281" spans="1:4" ht="26.25" customHeight="1">
      <c r="A281" s="223"/>
      <c r="B281" s="223"/>
      <c r="C281" s="209"/>
      <c r="D281" s="223"/>
    </row>
    <row r="282" spans="1:4" ht="26.25" customHeight="1">
      <c r="A282" s="223"/>
      <c r="B282" s="223"/>
      <c r="C282" s="209"/>
      <c r="D282" s="223"/>
    </row>
    <row r="283" spans="1:4" ht="26.25" customHeight="1">
      <c r="A283" s="223"/>
      <c r="B283" s="223"/>
      <c r="C283" s="209"/>
      <c r="D283" s="223"/>
    </row>
    <row r="284" spans="1:4" ht="26.25" customHeight="1">
      <c r="A284" s="223"/>
      <c r="B284" s="223"/>
      <c r="C284" s="209"/>
      <c r="D284" s="223"/>
    </row>
    <row r="285" spans="1:4" ht="26.25" customHeight="1">
      <c r="A285" s="223"/>
      <c r="B285" s="223"/>
      <c r="C285" s="209"/>
      <c r="D285" s="223"/>
    </row>
    <row r="286" spans="1:4" ht="26.25" customHeight="1">
      <c r="A286" s="223"/>
      <c r="B286" s="223"/>
      <c r="C286" s="209"/>
      <c r="D286" s="223"/>
    </row>
    <row r="287" spans="1:4" ht="26.25" customHeight="1">
      <c r="A287" s="223"/>
      <c r="B287" s="223"/>
      <c r="C287" s="209"/>
      <c r="D287" s="223"/>
    </row>
    <row r="288" spans="1:4" ht="26.25" customHeight="1">
      <c r="A288" s="223"/>
      <c r="B288" s="223"/>
      <c r="C288" s="209"/>
      <c r="D288" s="223"/>
    </row>
    <row r="289" spans="1:4" ht="26.25" customHeight="1">
      <c r="A289" s="223"/>
      <c r="B289" s="223"/>
      <c r="C289" s="209"/>
      <c r="D289" s="223"/>
    </row>
    <row r="290" spans="1:4" ht="26.25" customHeight="1">
      <c r="A290" s="223"/>
      <c r="B290" s="223"/>
      <c r="C290" s="209"/>
      <c r="D290" s="223"/>
    </row>
    <row r="291" spans="1:4" ht="26.25" customHeight="1">
      <c r="A291" s="223"/>
      <c r="B291" s="223"/>
      <c r="C291" s="209"/>
      <c r="D291" s="223"/>
    </row>
    <row r="292" spans="1:4" ht="26.25" customHeight="1">
      <c r="A292" s="223"/>
      <c r="B292" s="223"/>
      <c r="C292" s="209"/>
      <c r="D292" s="223"/>
    </row>
    <row r="293" spans="1:4" ht="26.25" customHeight="1">
      <c r="A293" s="223"/>
      <c r="B293" s="223"/>
      <c r="C293" s="209"/>
      <c r="D293" s="223"/>
    </row>
    <row r="294" spans="1:4" ht="26.25" customHeight="1">
      <c r="A294" s="223"/>
      <c r="B294" s="223"/>
      <c r="C294" s="209"/>
      <c r="D294" s="223"/>
    </row>
    <row r="295" spans="1:4" ht="26.25" customHeight="1">
      <c r="A295" s="223"/>
      <c r="B295" s="223"/>
      <c r="C295" s="209"/>
      <c r="D295" s="223"/>
    </row>
    <row r="296" spans="1:4" ht="26.25" customHeight="1">
      <c r="A296" s="223"/>
      <c r="B296" s="223"/>
      <c r="C296" s="209"/>
      <c r="D296" s="223"/>
    </row>
    <row r="297" spans="1:4" ht="26.25" customHeight="1">
      <c r="A297" s="223"/>
      <c r="B297" s="223"/>
      <c r="C297" s="209"/>
      <c r="D297" s="223"/>
    </row>
    <row r="298" spans="1:4" ht="26.25" customHeight="1">
      <c r="A298" s="223"/>
      <c r="B298" s="223"/>
      <c r="C298" s="209"/>
      <c r="D298" s="223"/>
    </row>
    <row r="299" spans="1:4" ht="26.25" customHeight="1">
      <c r="A299" s="223"/>
      <c r="B299" s="223"/>
      <c r="C299" s="209"/>
      <c r="D299" s="223"/>
    </row>
    <row r="300" spans="1:4" ht="26.25" customHeight="1">
      <c r="A300" s="223"/>
      <c r="B300" s="223"/>
      <c r="C300" s="209"/>
      <c r="D300" s="223"/>
    </row>
    <row r="301" spans="1:4" ht="26.25" customHeight="1">
      <c r="A301" s="223"/>
      <c r="B301" s="223"/>
      <c r="C301" s="209"/>
      <c r="D301" s="223"/>
    </row>
    <row r="302" spans="1:4" ht="26.25" customHeight="1">
      <c r="A302" s="223"/>
      <c r="B302" s="223"/>
      <c r="C302" s="209"/>
      <c r="D302" s="223"/>
    </row>
    <row r="303" spans="1:4" ht="26.25" customHeight="1">
      <c r="A303" s="223"/>
      <c r="B303" s="223"/>
      <c r="C303" s="209"/>
      <c r="D303" s="223"/>
    </row>
    <row r="304" spans="1:4" ht="26.25" customHeight="1">
      <c r="A304" s="223"/>
      <c r="B304" s="223"/>
      <c r="C304" s="209"/>
      <c r="D304" s="223"/>
    </row>
    <row r="305" spans="1:4" ht="26.25" customHeight="1">
      <c r="A305" s="223"/>
      <c r="B305" s="223"/>
      <c r="C305" s="209"/>
      <c r="D305" s="223"/>
    </row>
    <row r="306" spans="1:4" ht="26.25" customHeight="1">
      <c r="A306" s="223"/>
      <c r="B306" s="223"/>
      <c r="C306" s="209"/>
      <c r="D306" s="223"/>
    </row>
    <row r="307" spans="1:4" ht="26.25" customHeight="1">
      <c r="A307" s="223"/>
      <c r="B307" s="223"/>
      <c r="C307" s="209"/>
      <c r="D307" s="223"/>
    </row>
    <row r="308" spans="1:4" ht="26.25" customHeight="1">
      <c r="A308" s="223"/>
      <c r="B308" s="223"/>
      <c r="C308" s="209"/>
      <c r="D308" s="223"/>
    </row>
    <row r="309" spans="1:4" ht="26.25" customHeight="1">
      <c r="A309" s="223"/>
      <c r="B309" s="223"/>
      <c r="C309" s="209"/>
      <c r="D309" s="223"/>
    </row>
    <row r="310" spans="1:4" ht="26.25" customHeight="1">
      <c r="A310" s="223"/>
      <c r="B310" s="223"/>
      <c r="C310" s="209"/>
      <c r="D310" s="223"/>
    </row>
    <row r="311" spans="1:4" ht="26.25" customHeight="1">
      <c r="A311" s="223"/>
      <c r="B311" s="223"/>
      <c r="C311" s="209"/>
      <c r="D311" s="223"/>
    </row>
    <row r="312" spans="1:4" ht="26.25" customHeight="1">
      <c r="A312" s="223"/>
      <c r="B312" s="223"/>
      <c r="C312" s="209"/>
      <c r="D312" s="223"/>
    </row>
    <row r="313" spans="1:4" ht="26.25" customHeight="1">
      <c r="A313" s="223"/>
      <c r="B313" s="223"/>
      <c r="C313" s="209"/>
      <c r="D313" s="223"/>
    </row>
    <row r="314" spans="1:4" ht="26.25" customHeight="1">
      <c r="A314" s="223"/>
      <c r="B314" s="223"/>
      <c r="C314" s="209"/>
      <c r="D314" s="223"/>
    </row>
    <row r="315" spans="1:4" ht="26.25" customHeight="1">
      <c r="A315" s="223"/>
      <c r="B315" s="223"/>
      <c r="C315" s="209"/>
      <c r="D315" s="223"/>
    </row>
    <row r="316" spans="1:4" ht="26.25" customHeight="1">
      <c r="A316" s="223"/>
      <c r="B316" s="223"/>
      <c r="C316" s="209"/>
      <c r="D316" s="223"/>
    </row>
    <row r="317" spans="1:4" ht="26.25" customHeight="1">
      <c r="A317" s="223"/>
      <c r="B317" s="223"/>
      <c r="C317" s="209"/>
      <c r="D317" s="223"/>
    </row>
    <row r="318" spans="1:4" ht="26.25" customHeight="1">
      <c r="A318" s="223"/>
      <c r="B318" s="223"/>
      <c r="C318" s="209"/>
      <c r="D318" s="223"/>
    </row>
    <row r="319" spans="1:4" ht="26.25" customHeight="1">
      <c r="A319" s="223"/>
      <c r="B319" s="223"/>
      <c r="C319" s="209"/>
      <c r="D319" s="223"/>
    </row>
    <row r="320" spans="1:4" ht="26.25" customHeight="1">
      <c r="A320" s="223"/>
      <c r="B320" s="223"/>
      <c r="C320" s="209"/>
      <c r="D320" s="223"/>
    </row>
    <row r="321" spans="1:4" ht="26.25" customHeight="1">
      <c r="A321" s="223"/>
      <c r="B321" s="223"/>
      <c r="C321" s="209"/>
      <c r="D321" s="223"/>
    </row>
    <row r="322" spans="1:4" ht="26.25" customHeight="1">
      <c r="A322" s="223"/>
      <c r="B322" s="223"/>
      <c r="C322" s="209"/>
      <c r="D322" s="223"/>
    </row>
    <row r="323" spans="1:4" ht="26.25" customHeight="1">
      <c r="A323" s="223"/>
      <c r="B323" s="223"/>
      <c r="C323" s="209"/>
      <c r="D323" s="223"/>
    </row>
    <row r="324" spans="1:4" ht="26.25" customHeight="1">
      <c r="A324" s="223"/>
      <c r="B324" s="223"/>
      <c r="C324" s="209"/>
      <c r="D324" s="223"/>
    </row>
    <row r="325" spans="1:4" ht="26.25" customHeight="1">
      <c r="A325" s="223"/>
      <c r="B325" s="223"/>
      <c r="C325" s="209"/>
      <c r="D325" s="223"/>
    </row>
    <row r="326" spans="1:4" ht="26.25" customHeight="1">
      <c r="A326" s="223"/>
      <c r="B326" s="223"/>
      <c r="C326" s="209"/>
      <c r="D326" s="223"/>
    </row>
    <row r="327" spans="1:4" ht="26.25" customHeight="1">
      <c r="A327" s="223"/>
      <c r="B327" s="223"/>
      <c r="C327" s="209"/>
      <c r="D327" s="223"/>
    </row>
    <row r="328" spans="1:4" ht="26.25" customHeight="1">
      <c r="A328" s="223"/>
      <c r="B328" s="223"/>
      <c r="C328" s="209"/>
      <c r="D328" s="223"/>
    </row>
    <row r="329" spans="1:4" ht="26.25" customHeight="1">
      <c r="A329" s="223"/>
      <c r="B329" s="223"/>
      <c r="C329" s="209"/>
      <c r="D329" s="223"/>
    </row>
    <row r="330" spans="1:4" ht="26.25" customHeight="1">
      <c r="A330" s="223"/>
      <c r="B330" s="223"/>
      <c r="C330" s="209"/>
      <c r="D330" s="223"/>
    </row>
    <row r="331" spans="1:4" ht="26.25" customHeight="1">
      <c r="A331" s="223"/>
      <c r="B331" s="223"/>
      <c r="C331" s="209"/>
      <c r="D331" s="223"/>
    </row>
    <row r="332" spans="1:4" ht="26.25" customHeight="1">
      <c r="A332" s="223"/>
      <c r="B332" s="223"/>
      <c r="C332" s="209"/>
      <c r="D332" s="223"/>
    </row>
    <row r="333" spans="1:4" ht="26.25" customHeight="1">
      <c r="A333" s="223"/>
      <c r="B333" s="223"/>
      <c r="C333" s="209"/>
      <c r="D333" s="223"/>
    </row>
    <row r="334" spans="1:4" ht="26.25" customHeight="1">
      <c r="A334" s="223"/>
      <c r="B334" s="223"/>
      <c r="C334" s="209"/>
      <c r="D334" s="223"/>
    </row>
    <row r="335" spans="1:4" ht="26.25" customHeight="1">
      <c r="A335" s="223"/>
      <c r="B335" s="223"/>
      <c r="C335" s="209"/>
      <c r="D335" s="223"/>
    </row>
    <row r="336" spans="1:4" ht="26.25" customHeight="1">
      <c r="A336" s="223"/>
      <c r="B336" s="223"/>
      <c r="C336" s="209"/>
      <c r="D336" s="223"/>
    </row>
    <row r="337" spans="1:4" ht="26.25" customHeight="1">
      <c r="A337" s="223"/>
      <c r="B337" s="223"/>
      <c r="C337" s="209"/>
      <c r="D337" s="223"/>
    </row>
    <row r="338" spans="1:4" ht="26.25" customHeight="1">
      <c r="A338" s="223"/>
      <c r="B338" s="223"/>
      <c r="C338" s="209"/>
      <c r="D338" s="223"/>
    </row>
    <row r="339" spans="1:4" ht="26.25" customHeight="1">
      <c r="A339" s="223"/>
      <c r="B339" s="223"/>
      <c r="C339" s="209"/>
      <c r="D339" s="223"/>
    </row>
    <row r="340" spans="1:4" ht="26.25" customHeight="1">
      <c r="A340" s="223"/>
      <c r="B340" s="223"/>
      <c r="C340" s="209"/>
      <c r="D340" s="223"/>
    </row>
    <row r="341" spans="1:4" ht="26.25" customHeight="1">
      <c r="A341" s="223"/>
      <c r="B341" s="223"/>
      <c r="C341" s="209"/>
      <c r="D341" s="223"/>
    </row>
    <row r="342" spans="1:4" ht="26.25" customHeight="1">
      <c r="A342" s="223"/>
      <c r="B342" s="223"/>
      <c r="C342" s="209"/>
      <c r="D342" s="223"/>
    </row>
    <row r="343" spans="1:4" ht="26.25" customHeight="1">
      <c r="A343" s="223"/>
      <c r="B343" s="223"/>
      <c r="C343" s="209"/>
      <c r="D343" s="223"/>
    </row>
    <row r="344" spans="1:4" ht="26.25" customHeight="1">
      <c r="A344" s="223"/>
      <c r="B344" s="223"/>
      <c r="C344" s="209"/>
      <c r="D344" s="223"/>
    </row>
    <row r="345" spans="1:4" ht="26.25" customHeight="1">
      <c r="A345" s="223"/>
      <c r="B345" s="223"/>
      <c r="C345" s="209"/>
      <c r="D345" s="223"/>
    </row>
    <row r="346" spans="1:4" ht="26.25" customHeight="1">
      <c r="A346" s="223"/>
      <c r="B346" s="223"/>
      <c r="C346" s="209"/>
      <c r="D346" s="223"/>
    </row>
    <row r="347" spans="1:4" ht="26.25" customHeight="1">
      <c r="A347" s="223"/>
      <c r="B347" s="223"/>
      <c r="C347" s="209"/>
      <c r="D347" s="223"/>
    </row>
    <row r="348" spans="1:4" ht="26.25" customHeight="1">
      <c r="A348" s="223"/>
      <c r="B348" s="223"/>
      <c r="C348" s="209"/>
      <c r="D348" s="223"/>
    </row>
    <row r="349" spans="1:4" ht="26.25" customHeight="1">
      <c r="A349" s="223"/>
      <c r="B349" s="223"/>
      <c r="C349" s="209"/>
      <c r="D349" s="223"/>
    </row>
    <row r="350" spans="1:4" ht="26.25" customHeight="1">
      <c r="A350" s="223"/>
      <c r="B350" s="223"/>
      <c r="C350" s="209"/>
      <c r="D350" s="223"/>
    </row>
    <row r="351" spans="1:4" ht="26.25" customHeight="1">
      <c r="A351" s="223"/>
      <c r="B351" s="223"/>
      <c r="C351" s="209"/>
      <c r="D351" s="223"/>
    </row>
    <row r="352" spans="1:4" ht="26.25" customHeight="1">
      <c r="A352" s="223"/>
      <c r="B352" s="223"/>
      <c r="C352" s="209"/>
      <c r="D352" s="223"/>
    </row>
    <row r="353" spans="1:4" ht="26.25" customHeight="1">
      <c r="A353" s="223"/>
      <c r="B353" s="223"/>
      <c r="C353" s="209"/>
      <c r="D353" s="223"/>
    </row>
    <row r="354" spans="1:4" ht="26.25" customHeight="1">
      <c r="A354" s="223"/>
      <c r="B354" s="223"/>
      <c r="C354" s="209"/>
      <c r="D354" s="223"/>
    </row>
    <row r="355" spans="1:4" ht="26.25" customHeight="1">
      <c r="A355" s="223"/>
      <c r="B355" s="223"/>
      <c r="C355" s="209"/>
      <c r="D355" s="223"/>
    </row>
    <row r="356" spans="1:4" ht="26.25" customHeight="1">
      <c r="A356" s="223"/>
      <c r="B356" s="223"/>
      <c r="C356" s="209"/>
      <c r="D356" s="223"/>
    </row>
    <row r="357" spans="1:4" ht="26.25" customHeight="1">
      <c r="A357" s="223"/>
      <c r="B357" s="223"/>
      <c r="C357" s="209"/>
      <c r="D357" s="223"/>
    </row>
    <row r="358" spans="1:4" ht="26.25" customHeight="1">
      <c r="A358" s="223"/>
      <c r="B358" s="223"/>
      <c r="C358" s="209"/>
      <c r="D358" s="223"/>
    </row>
    <row r="359" spans="1:4" ht="26.25" customHeight="1">
      <c r="A359" s="223"/>
      <c r="B359" s="223"/>
      <c r="C359" s="209"/>
      <c r="D359" s="223"/>
    </row>
    <row r="360" spans="1:4" ht="26.25" customHeight="1">
      <c r="A360" s="223"/>
      <c r="B360" s="223"/>
      <c r="C360" s="209"/>
      <c r="D360" s="223"/>
    </row>
    <row r="361" spans="1:4" ht="26.25" customHeight="1">
      <c r="A361" s="223"/>
      <c r="B361" s="223"/>
      <c r="C361" s="209"/>
      <c r="D361" s="223"/>
    </row>
    <row r="362" spans="1:4" ht="26.25" customHeight="1">
      <c r="A362" s="223"/>
      <c r="B362" s="223"/>
      <c r="C362" s="209"/>
      <c r="D362" s="223"/>
    </row>
    <row r="363" spans="1:4" ht="26.25" customHeight="1">
      <c r="A363" s="223"/>
      <c r="B363" s="223"/>
      <c r="C363" s="209"/>
      <c r="D363" s="223"/>
    </row>
    <row r="364" spans="1:4" ht="26.25" customHeight="1">
      <c r="A364" s="223"/>
      <c r="B364" s="223"/>
      <c r="C364" s="209"/>
      <c r="D364" s="223"/>
    </row>
    <row r="365" spans="1:4" ht="26.25" customHeight="1">
      <c r="A365" s="223"/>
      <c r="B365" s="223"/>
      <c r="C365" s="209"/>
      <c r="D365" s="223"/>
    </row>
    <row r="366" spans="1:4" ht="26.25" customHeight="1">
      <c r="A366" s="223"/>
      <c r="B366" s="223"/>
      <c r="C366" s="209"/>
      <c r="D366" s="223"/>
    </row>
    <row r="367" spans="1:4" ht="26.25" customHeight="1">
      <c r="A367" s="223"/>
      <c r="B367" s="223"/>
      <c r="C367" s="209"/>
      <c r="D367" s="223"/>
    </row>
    <row r="368" spans="1:4" ht="26.25" customHeight="1">
      <c r="A368" s="223"/>
      <c r="B368" s="223"/>
      <c r="C368" s="209"/>
      <c r="D368" s="223"/>
    </row>
    <row r="369" spans="1:4" ht="26.25" customHeight="1">
      <c r="A369" s="223"/>
      <c r="B369" s="223"/>
      <c r="C369" s="209"/>
      <c r="D369" s="223"/>
    </row>
    <row r="370" spans="1:4" ht="26.25" customHeight="1">
      <c r="A370" s="223"/>
      <c r="B370" s="223"/>
      <c r="C370" s="209"/>
      <c r="D370" s="223"/>
    </row>
    <row r="371" spans="1:4" ht="26.25" customHeight="1">
      <c r="A371" s="223"/>
      <c r="B371" s="223"/>
      <c r="C371" s="209"/>
      <c r="D371" s="223"/>
    </row>
    <row r="372" spans="1:4" ht="26.25" customHeight="1">
      <c r="A372" s="223"/>
      <c r="B372" s="223"/>
      <c r="C372" s="209"/>
      <c r="D372" s="223"/>
    </row>
    <row r="373" spans="1:4" ht="26.25" customHeight="1">
      <c r="A373" s="223"/>
      <c r="B373" s="223"/>
      <c r="C373" s="209"/>
      <c r="D373" s="223"/>
    </row>
    <row r="374" spans="1:4" ht="26.25" customHeight="1">
      <c r="A374" s="223"/>
      <c r="B374" s="223"/>
      <c r="C374" s="209"/>
      <c r="D374" s="223"/>
    </row>
    <row r="375" spans="1:4" ht="26.25" customHeight="1">
      <c r="A375" s="223"/>
      <c r="B375" s="223"/>
      <c r="C375" s="209"/>
      <c r="D375" s="223"/>
    </row>
    <row r="376" spans="1:4" ht="26.25" customHeight="1">
      <c r="A376" s="223"/>
      <c r="B376" s="223"/>
      <c r="C376" s="209"/>
      <c r="D376" s="223"/>
    </row>
    <row r="377" spans="1:4" ht="26.25" customHeight="1">
      <c r="A377" s="223"/>
      <c r="B377" s="223"/>
      <c r="C377" s="209"/>
      <c r="D377" s="223"/>
    </row>
    <row r="378" spans="1:4" ht="26.25" customHeight="1">
      <c r="A378" s="223"/>
      <c r="B378" s="223"/>
      <c r="C378" s="209"/>
      <c r="D378" s="223"/>
    </row>
    <row r="379" spans="1:4" ht="26.25" customHeight="1">
      <c r="A379" s="223"/>
      <c r="B379" s="223"/>
      <c r="C379" s="209"/>
      <c r="D379" s="223"/>
    </row>
    <row r="380" spans="1:4" ht="26.25" customHeight="1">
      <c r="A380" s="223"/>
      <c r="B380" s="223"/>
      <c r="C380" s="209"/>
      <c r="D380" s="223"/>
    </row>
    <row r="381" spans="1:4" ht="26.25" customHeight="1">
      <c r="A381" s="223"/>
      <c r="B381" s="223"/>
      <c r="C381" s="209"/>
      <c r="D381" s="223"/>
    </row>
    <row r="382" spans="1:4" ht="26.25" customHeight="1">
      <c r="A382" s="223"/>
      <c r="B382" s="223"/>
      <c r="C382" s="209"/>
      <c r="D382" s="223"/>
    </row>
    <row r="383" spans="1:4" ht="26.25" customHeight="1">
      <c r="A383" s="223"/>
      <c r="B383" s="223"/>
      <c r="C383" s="209"/>
      <c r="D383" s="223"/>
    </row>
    <row r="384" spans="1:4" ht="26.25" customHeight="1">
      <c r="A384" s="223"/>
      <c r="B384" s="223"/>
      <c r="C384" s="209"/>
      <c r="D384" s="223"/>
    </row>
    <row r="385" spans="1:4" ht="26.25" customHeight="1">
      <c r="A385" s="223"/>
      <c r="B385" s="223"/>
      <c r="C385" s="209"/>
      <c r="D385" s="223"/>
    </row>
    <row r="386" spans="1:4" ht="26.25" customHeight="1">
      <c r="A386" s="223"/>
      <c r="B386" s="223"/>
      <c r="C386" s="209"/>
      <c r="D386" s="223"/>
    </row>
    <row r="387" spans="1:4" ht="26.25" customHeight="1">
      <c r="A387" s="223"/>
      <c r="B387" s="223"/>
      <c r="C387" s="209"/>
      <c r="D387" s="223"/>
    </row>
    <row r="388" spans="1:4" ht="26.25" customHeight="1">
      <c r="A388" s="223"/>
      <c r="B388" s="223"/>
      <c r="C388" s="209"/>
      <c r="D388" s="223"/>
    </row>
    <row r="389" spans="1:4" ht="26.25" customHeight="1">
      <c r="A389" s="223"/>
      <c r="B389" s="223"/>
      <c r="C389" s="209"/>
      <c r="D389" s="223"/>
    </row>
    <row r="390" spans="1:4" ht="26.25" customHeight="1">
      <c r="A390" s="223"/>
      <c r="B390" s="223"/>
      <c r="C390" s="209"/>
      <c r="D390" s="223"/>
    </row>
    <row r="391" spans="1:4" ht="26.25" customHeight="1">
      <c r="A391" s="223"/>
      <c r="B391" s="223"/>
      <c r="C391" s="209"/>
      <c r="D391" s="223"/>
    </row>
    <row r="392" spans="1:4" ht="26.25" customHeight="1">
      <c r="A392" s="223"/>
      <c r="B392" s="223"/>
      <c r="C392" s="209"/>
      <c r="D392" s="223"/>
    </row>
    <row r="393" spans="1:4" ht="26.25" customHeight="1">
      <c r="A393" s="223"/>
      <c r="B393" s="223"/>
      <c r="C393" s="209"/>
      <c r="D393" s="223"/>
    </row>
    <row r="394" spans="1:4" ht="26.25" customHeight="1">
      <c r="A394" s="223"/>
      <c r="B394" s="223"/>
      <c r="C394" s="209"/>
      <c r="D394" s="223"/>
    </row>
    <row r="395" spans="1:4" ht="26.25" customHeight="1">
      <c r="A395" s="223"/>
      <c r="B395" s="223"/>
      <c r="C395" s="209"/>
      <c r="D395" s="223"/>
    </row>
    <row r="396" spans="1:4" ht="26.25" customHeight="1">
      <c r="A396" s="223"/>
      <c r="B396" s="223"/>
      <c r="C396" s="209"/>
      <c r="D396" s="223"/>
    </row>
    <row r="397" spans="1:4" ht="26.25" customHeight="1">
      <c r="A397" s="223"/>
      <c r="B397" s="223"/>
      <c r="C397" s="209"/>
      <c r="D397" s="223"/>
    </row>
    <row r="398" spans="1:4" ht="26.25" customHeight="1">
      <c r="A398" s="223"/>
      <c r="B398" s="223"/>
      <c r="C398" s="209"/>
      <c r="D398" s="223"/>
    </row>
    <row r="399" spans="1:4" ht="26.25" customHeight="1">
      <c r="A399" s="223"/>
      <c r="B399" s="223"/>
      <c r="C399" s="209"/>
      <c r="D399" s="223"/>
    </row>
    <row r="400" spans="1:4" ht="26.25" customHeight="1">
      <c r="A400" s="223"/>
      <c r="B400" s="223"/>
      <c r="C400" s="209"/>
      <c r="D400" s="223"/>
    </row>
    <row r="401" spans="1:4" ht="26.25" customHeight="1">
      <c r="A401" s="223"/>
      <c r="B401" s="223"/>
      <c r="C401" s="209"/>
      <c r="D401" s="223"/>
    </row>
    <row r="402" spans="1:4" ht="26.25" customHeight="1">
      <c r="A402" s="223"/>
      <c r="B402" s="223"/>
      <c r="C402" s="209"/>
      <c r="D402" s="223"/>
    </row>
    <row r="403" spans="1:4" ht="26.25" customHeight="1">
      <c r="A403" s="223"/>
      <c r="B403" s="223"/>
      <c r="C403" s="209"/>
      <c r="D403" s="223"/>
    </row>
    <row r="404" spans="1:4" ht="26.25" customHeight="1">
      <c r="A404" s="223"/>
      <c r="B404" s="223"/>
      <c r="C404" s="209"/>
      <c r="D404" s="223"/>
    </row>
    <row r="405" spans="1:4" ht="26.25" customHeight="1">
      <c r="A405" s="223"/>
      <c r="B405" s="223"/>
      <c r="C405" s="209"/>
      <c r="D405" s="223"/>
    </row>
    <row r="406" spans="1:4" ht="26.25" customHeight="1">
      <c r="A406" s="223"/>
      <c r="B406" s="223"/>
      <c r="C406" s="209"/>
      <c r="D406" s="223"/>
    </row>
    <row r="407" spans="1:4" ht="26.25" customHeight="1">
      <c r="A407" s="223"/>
      <c r="B407" s="223"/>
      <c r="C407" s="209"/>
      <c r="D407" s="223"/>
    </row>
    <row r="408" spans="1:4" ht="26.25" customHeight="1">
      <c r="A408" s="223"/>
      <c r="B408" s="223"/>
      <c r="C408" s="209"/>
      <c r="D408" s="223"/>
    </row>
    <row r="409" spans="1:4" ht="26.25" customHeight="1">
      <c r="A409" s="223"/>
      <c r="B409" s="223"/>
      <c r="C409" s="209"/>
      <c r="D409" s="223"/>
    </row>
    <row r="410" spans="1:4" ht="26.25" customHeight="1">
      <c r="A410" s="223"/>
      <c r="B410" s="223"/>
      <c r="C410" s="209"/>
      <c r="D410" s="223"/>
    </row>
    <row r="411" spans="1:4" ht="26.25" customHeight="1">
      <c r="A411" s="223"/>
      <c r="B411" s="223"/>
      <c r="C411" s="209"/>
      <c r="D411" s="223"/>
    </row>
    <row r="412" spans="1:4" ht="26.25" customHeight="1">
      <c r="A412" s="223"/>
      <c r="B412" s="223"/>
      <c r="C412" s="209"/>
      <c r="D412" s="223"/>
    </row>
    <row r="413" spans="1:4" ht="26.25" customHeight="1">
      <c r="A413" s="223"/>
      <c r="B413" s="223"/>
      <c r="C413" s="209"/>
      <c r="D413" s="223"/>
    </row>
    <row r="414" spans="1:4" ht="26.25" customHeight="1">
      <c r="A414" s="223"/>
      <c r="B414" s="223"/>
      <c r="C414" s="209"/>
      <c r="D414" s="223"/>
    </row>
    <row r="415" spans="1:4" ht="26.25" customHeight="1">
      <c r="A415" s="223"/>
      <c r="B415" s="223"/>
      <c r="C415" s="209"/>
      <c r="D415" s="223"/>
    </row>
    <row r="416" spans="1:4" ht="26.25" customHeight="1">
      <c r="A416" s="223"/>
      <c r="B416" s="223"/>
      <c r="C416" s="209"/>
      <c r="D416" s="223"/>
    </row>
    <row r="417" spans="1:4" ht="26.25" customHeight="1">
      <c r="A417" s="223"/>
      <c r="B417" s="223"/>
      <c r="C417" s="209"/>
      <c r="D417" s="223"/>
    </row>
    <row r="418" spans="1:4" ht="26.25" customHeight="1">
      <c r="A418" s="223"/>
      <c r="B418" s="223"/>
      <c r="C418" s="209"/>
      <c r="D418" s="223"/>
    </row>
    <row r="419" spans="1:4" ht="26.25" customHeight="1">
      <c r="A419" s="223"/>
      <c r="B419" s="223"/>
      <c r="C419" s="209"/>
      <c r="D419" s="223"/>
    </row>
    <row r="420" spans="1:4" ht="26.25" customHeight="1">
      <c r="A420" s="223"/>
      <c r="B420" s="223"/>
      <c r="C420" s="209"/>
      <c r="D420" s="223"/>
    </row>
    <row r="421" spans="1:4" ht="26.25" customHeight="1">
      <c r="A421" s="223"/>
      <c r="B421" s="223"/>
      <c r="C421" s="209"/>
      <c r="D421" s="223"/>
    </row>
    <row r="422" spans="1:4" ht="26.25" customHeight="1">
      <c r="A422" s="223"/>
      <c r="B422" s="223"/>
      <c r="C422" s="209"/>
      <c r="D422" s="223"/>
    </row>
    <row r="423" spans="1:4" ht="26.25" customHeight="1">
      <c r="A423" s="223"/>
      <c r="B423" s="223"/>
      <c r="C423" s="209"/>
      <c r="D423" s="223"/>
    </row>
    <row r="424" spans="1:4" ht="26.25" customHeight="1">
      <c r="A424" s="223"/>
      <c r="B424" s="223"/>
      <c r="C424" s="209"/>
      <c r="D424" s="223"/>
    </row>
    <row r="425" spans="1:4" ht="26.25" customHeight="1">
      <c r="A425" s="223"/>
      <c r="B425" s="223"/>
      <c r="C425" s="209"/>
      <c r="D425" s="223"/>
    </row>
    <row r="426" spans="1:4" ht="26.25" customHeight="1">
      <c r="A426" s="223"/>
      <c r="B426" s="223"/>
      <c r="C426" s="209"/>
      <c r="D426" s="223"/>
    </row>
    <row r="427" spans="1:4" ht="26.25" customHeight="1">
      <c r="A427" s="223"/>
      <c r="B427" s="223"/>
      <c r="C427" s="209"/>
      <c r="D427" s="223"/>
    </row>
    <row r="428" spans="1:4" ht="26.25" customHeight="1">
      <c r="A428" s="223"/>
      <c r="B428" s="223"/>
      <c r="C428" s="209"/>
      <c r="D428" s="223"/>
    </row>
    <row r="429" spans="1:4" ht="26.25" customHeight="1">
      <c r="A429" s="223"/>
      <c r="B429" s="223"/>
      <c r="C429" s="209"/>
      <c r="D429" s="223"/>
    </row>
    <row r="430" spans="1:4" ht="26.25" customHeight="1">
      <c r="A430" s="223"/>
      <c r="B430" s="223"/>
      <c r="C430" s="209"/>
      <c r="D430" s="223"/>
    </row>
    <row r="431" spans="1:4" ht="26.25" customHeight="1">
      <c r="A431" s="223"/>
      <c r="B431" s="223"/>
      <c r="C431" s="209"/>
      <c r="D431" s="223"/>
    </row>
    <row r="432" spans="1:4" ht="26.25" customHeight="1">
      <c r="A432" s="223"/>
      <c r="B432" s="223"/>
      <c r="C432" s="209"/>
      <c r="D432" s="223"/>
    </row>
    <row r="433" spans="1:4" ht="26.25" customHeight="1">
      <c r="A433" s="223"/>
      <c r="B433" s="223"/>
      <c r="C433" s="209"/>
      <c r="D433" s="223"/>
    </row>
    <row r="434" spans="1:4" ht="26.25" customHeight="1">
      <c r="A434" s="223"/>
      <c r="B434" s="223"/>
      <c r="C434" s="209"/>
      <c r="D434" s="223"/>
    </row>
    <row r="435" spans="1:4" ht="26.25" customHeight="1">
      <c r="A435" s="223"/>
      <c r="B435" s="223"/>
      <c r="C435" s="209"/>
      <c r="D435" s="223"/>
    </row>
    <row r="436" spans="1:4" ht="26.25" customHeight="1">
      <c r="A436" s="223"/>
      <c r="B436" s="223"/>
      <c r="C436" s="209"/>
      <c r="D436" s="223"/>
    </row>
    <row r="437" spans="1:4" ht="26.25" customHeight="1">
      <c r="A437" s="223"/>
      <c r="B437" s="223"/>
      <c r="C437" s="209"/>
      <c r="D437" s="223"/>
    </row>
    <row r="438" spans="1:4" ht="26.25" customHeight="1">
      <c r="A438" s="223"/>
      <c r="B438" s="223"/>
      <c r="C438" s="209"/>
      <c r="D438" s="223"/>
    </row>
    <row r="439" spans="1:4" ht="26.25" customHeight="1">
      <c r="A439" s="223"/>
      <c r="B439" s="223"/>
      <c r="C439" s="209"/>
      <c r="D439" s="223"/>
    </row>
    <row r="440" spans="1:4" ht="26.25" customHeight="1">
      <c r="A440" s="223"/>
      <c r="B440" s="223"/>
      <c r="C440" s="209"/>
      <c r="D440" s="223"/>
    </row>
    <row r="441" spans="1:4" ht="26.25" customHeight="1">
      <c r="A441" s="223"/>
      <c r="B441" s="223"/>
      <c r="C441" s="209"/>
      <c r="D441" s="223"/>
    </row>
    <row r="442" spans="1:4" ht="26.25" customHeight="1">
      <c r="A442" s="223"/>
      <c r="B442" s="223"/>
      <c r="C442" s="209"/>
      <c r="D442" s="223"/>
    </row>
    <row r="443" spans="1:4" ht="26.25" customHeight="1">
      <c r="A443" s="223"/>
      <c r="B443" s="223"/>
      <c r="C443" s="209"/>
      <c r="D443" s="223"/>
    </row>
    <row r="444" spans="1:4" ht="26.25" customHeight="1">
      <c r="A444" s="223"/>
      <c r="B444" s="223"/>
      <c r="C444" s="209"/>
      <c r="D444" s="223"/>
    </row>
    <row r="445" spans="1:4" ht="26.25" customHeight="1">
      <c r="A445" s="223"/>
      <c r="B445" s="223"/>
      <c r="C445" s="209"/>
      <c r="D445" s="223"/>
    </row>
    <row r="446" spans="1:4" ht="26.25" customHeight="1">
      <c r="A446" s="223"/>
      <c r="B446" s="223"/>
      <c r="C446" s="209"/>
      <c r="D446" s="223"/>
    </row>
    <row r="447" spans="1:4" ht="26.25" customHeight="1">
      <c r="A447" s="223"/>
      <c r="B447" s="223"/>
      <c r="C447" s="209"/>
      <c r="D447" s="223"/>
    </row>
    <row r="448" spans="1:4" ht="26.25" customHeight="1">
      <c r="A448" s="223"/>
      <c r="B448" s="223"/>
      <c r="C448" s="209"/>
      <c r="D448" s="223"/>
    </row>
    <row r="449" spans="1:4" ht="26.25" customHeight="1">
      <c r="A449" s="223"/>
      <c r="B449" s="223"/>
      <c r="C449" s="209"/>
      <c r="D449" s="223"/>
    </row>
    <row r="450" spans="1:4" ht="26.25" customHeight="1">
      <c r="A450" s="223"/>
      <c r="B450" s="223"/>
      <c r="C450" s="209"/>
      <c r="D450" s="223"/>
    </row>
    <row r="451" spans="1:4" ht="26.25" customHeight="1">
      <c r="A451" s="223"/>
      <c r="B451" s="223"/>
      <c r="C451" s="209"/>
      <c r="D451" s="223"/>
    </row>
    <row r="452" spans="1:4" ht="26.25" customHeight="1">
      <c r="A452" s="223"/>
      <c r="B452" s="223"/>
      <c r="C452" s="209"/>
      <c r="D452" s="223"/>
    </row>
    <row r="453" spans="1:4" ht="26.25" customHeight="1">
      <c r="A453" s="223"/>
      <c r="B453" s="223"/>
      <c r="C453" s="209"/>
      <c r="D453" s="223"/>
    </row>
    <row r="454" spans="1:4" ht="26.25" customHeight="1">
      <c r="A454" s="223"/>
      <c r="B454" s="223"/>
      <c r="C454" s="209"/>
      <c r="D454" s="223"/>
    </row>
    <row r="455" spans="1:4" ht="26.25" customHeight="1">
      <c r="A455" s="223"/>
      <c r="B455" s="223"/>
      <c r="C455" s="209"/>
      <c r="D455" s="223"/>
    </row>
    <row r="456" spans="1:4" ht="26.25" customHeight="1">
      <c r="A456" s="223"/>
      <c r="B456" s="223"/>
      <c r="C456" s="209"/>
      <c r="D456" s="223"/>
    </row>
    <row r="457" spans="1:4" ht="26.25" customHeight="1">
      <c r="A457" s="223"/>
      <c r="B457" s="223"/>
      <c r="C457" s="209"/>
      <c r="D457" s="223"/>
    </row>
    <row r="458" spans="1:4" ht="26.25" customHeight="1">
      <c r="A458" s="223"/>
      <c r="B458" s="223"/>
      <c r="C458" s="209"/>
      <c r="D458" s="223"/>
    </row>
    <row r="459" spans="1:4" ht="26.25" customHeight="1">
      <c r="A459" s="223"/>
      <c r="B459" s="223"/>
      <c r="C459" s="209"/>
      <c r="D459" s="223"/>
    </row>
    <row r="460" spans="1:4" ht="26.25" customHeight="1">
      <c r="A460" s="223"/>
      <c r="B460" s="223"/>
      <c r="C460" s="209"/>
      <c r="D460" s="223"/>
    </row>
    <row r="461" spans="1:4" ht="26.25" customHeight="1">
      <c r="A461" s="223"/>
      <c r="B461" s="223"/>
      <c r="C461" s="209"/>
      <c r="D461" s="223"/>
    </row>
    <row r="462" spans="1:4" ht="26.25" customHeight="1">
      <c r="A462" s="223"/>
      <c r="B462" s="223"/>
      <c r="C462" s="209"/>
      <c r="D462" s="223"/>
    </row>
    <row r="463" spans="1:4" ht="26.25" customHeight="1">
      <c r="A463" s="223"/>
      <c r="B463" s="223"/>
      <c r="C463" s="209"/>
      <c r="D463" s="223"/>
    </row>
    <row r="464" spans="1:4" ht="26.25" customHeight="1">
      <c r="A464" s="223"/>
      <c r="B464" s="223"/>
      <c r="C464" s="209"/>
      <c r="D464" s="223"/>
    </row>
    <row r="465" spans="1:4" ht="26.25" customHeight="1">
      <c r="A465" s="223"/>
      <c r="B465" s="223"/>
      <c r="C465" s="209"/>
      <c r="D465" s="223"/>
    </row>
    <row r="466" spans="1:4" ht="26.25" customHeight="1">
      <c r="A466" s="223"/>
      <c r="B466" s="223"/>
      <c r="C466" s="209"/>
      <c r="D466" s="223"/>
    </row>
    <row r="467" spans="1:4" ht="26.25" customHeight="1">
      <c r="A467" s="223"/>
      <c r="B467" s="223"/>
      <c r="C467" s="209"/>
      <c r="D467" s="223"/>
    </row>
    <row r="468" spans="1:4" ht="26.25" customHeight="1">
      <c r="A468" s="223"/>
      <c r="B468" s="223"/>
      <c r="C468" s="209"/>
      <c r="D468" s="223"/>
    </row>
    <row r="469" spans="1:4" ht="26.25" customHeight="1">
      <c r="A469" s="223"/>
      <c r="B469" s="223"/>
      <c r="C469" s="209"/>
      <c r="D469" s="223"/>
    </row>
    <row r="470" spans="1:4" ht="26.25" customHeight="1">
      <c r="A470" s="223"/>
      <c r="B470" s="223"/>
      <c r="C470" s="209"/>
      <c r="D470" s="223"/>
    </row>
    <row r="471" spans="1:4" ht="26.25" customHeight="1">
      <c r="A471" s="223"/>
      <c r="B471" s="223"/>
      <c r="C471" s="209"/>
      <c r="D471" s="223"/>
    </row>
    <row r="472" spans="1:4" ht="26.25" customHeight="1">
      <c r="A472" s="223"/>
      <c r="B472" s="223"/>
      <c r="C472" s="209"/>
      <c r="D472" s="223"/>
    </row>
    <row r="473" spans="1:4" ht="26.25" customHeight="1">
      <c r="A473" s="223"/>
      <c r="B473" s="223"/>
      <c r="C473" s="209"/>
      <c r="D473" s="223"/>
    </row>
    <row r="474" spans="1:4" ht="26.25" customHeight="1">
      <c r="A474" s="223"/>
      <c r="B474" s="223"/>
      <c r="C474" s="209"/>
      <c r="D474" s="223"/>
    </row>
    <row r="475" spans="1:4" ht="26.25" customHeight="1">
      <c r="A475" s="223"/>
      <c r="B475" s="223"/>
      <c r="C475" s="209"/>
      <c r="D475" s="223"/>
    </row>
    <row r="476" spans="1:4" ht="26.25" customHeight="1">
      <c r="A476" s="223"/>
      <c r="B476" s="223"/>
      <c r="C476" s="209"/>
      <c r="D476" s="223"/>
    </row>
    <row r="477" spans="1:4" ht="26.25" customHeight="1">
      <c r="A477" s="223"/>
      <c r="B477" s="223"/>
      <c r="C477" s="209"/>
      <c r="D477" s="223"/>
    </row>
    <row r="478" spans="1:4" ht="26.25" customHeight="1">
      <c r="A478" s="223"/>
      <c r="B478" s="223"/>
      <c r="C478" s="209"/>
      <c r="D478" s="223"/>
    </row>
    <row r="479" spans="1:4" ht="26.25" customHeight="1">
      <c r="A479" s="223"/>
      <c r="B479" s="223"/>
      <c r="C479" s="209"/>
      <c r="D479" s="223"/>
    </row>
    <row r="480" spans="1:4" ht="26.25" customHeight="1">
      <c r="A480" s="223"/>
      <c r="B480" s="223"/>
      <c r="C480" s="209"/>
      <c r="D480" s="223"/>
    </row>
    <row r="481" spans="1:4" ht="26.25" customHeight="1">
      <c r="A481" s="223"/>
      <c r="B481" s="223"/>
      <c r="C481" s="209"/>
      <c r="D481" s="223"/>
    </row>
    <row r="482" spans="1:4" ht="26.25" customHeight="1">
      <c r="A482" s="223"/>
      <c r="B482" s="223"/>
      <c r="C482" s="209"/>
      <c r="D482" s="223"/>
    </row>
    <row r="483" spans="1:4" ht="26.25" customHeight="1">
      <c r="A483" s="223"/>
      <c r="B483" s="223"/>
      <c r="C483" s="209"/>
      <c r="D483" s="223"/>
    </row>
    <row r="484" spans="1:4" ht="26.25" customHeight="1">
      <c r="A484" s="223"/>
      <c r="B484" s="223"/>
      <c r="C484" s="209"/>
      <c r="D484" s="223"/>
    </row>
    <row r="485" spans="1:4" ht="26.25" customHeight="1">
      <c r="A485" s="223"/>
      <c r="B485" s="223"/>
      <c r="C485" s="209"/>
      <c r="D485" s="223"/>
    </row>
    <row r="486" spans="1:4" ht="26.25" customHeight="1">
      <c r="A486" s="223"/>
      <c r="B486" s="223"/>
      <c r="C486" s="209"/>
      <c r="D486" s="223"/>
    </row>
    <row r="487" spans="1:4" ht="26.25" customHeight="1">
      <c r="A487" s="223"/>
      <c r="B487" s="223"/>
      <c r="C487" s="209"/>
      <c r="D487" s="223"/>
    </row>
    <row r="488" spans="1:4" ht="26.25" customHeight="1">
      <c r="A488" s="223"/>
      <c r="B488" s="223"/>
      <c r="C488" s="209"/>
      <c r="D488" s="223"/>
    </row>
    <row r="489" spans="1:4" ht="26.25" customHeight="1">
      <c r="A489" s="223"/>
      <c r="B489" s="223"/>
      <c r="C489" s="209"/>
      <c r="D489" s="223"/>
    </row>
    <row r="490" spans="1:4" ht="26.25" customHeight="1">
      <c r="A490" s="223"/>
      <c r="B490" s="223"/>
      <c r="C490" s="209"/>
      <c r="D490" s="223"/>
    </row>
    <row r="491" spans="1:4" ht="26.25" customHeight="1">
      <c r="A491" s="223"/>
      <c r="B491" s="223"/>
      <c r="C491" s="209"/>
      <c r="D491" s="223"/>
    </row>
    <row r="492" spans="1:4" ht="26.25" customHeight="1">
      <c r="A492" s="223"/>
      <c r="B492" s="223"/>
      <c r="C492" s="209"/>
      <c r="D492" s="223"/>
    </row>
    <row r="493" spans="1:4" ht="26.25" customHeight="1">
      <c r="A493" s="223"/>
      <c r="B493" s="223"/>
      <c r="C493" s="209"/>
      <c r="D493" s="223"/>
    </row>
    <row r="494" spans="1:4" ht="26.25" customHeight="1">
      <c r="A494" s="223"/>
      <c r="B494" s="223"/>
      <c r="C494" s="209"/>
      <c r="D494" s="223"/>
    </row>
    <row r="495" spans="1:4" ht="26.25" customHeight="1">
      <c r="A495" s="223"/>
      <c r="B495" s="223"/>
      <c r="C495" s="209"/>
      <c r="D495" s="223"/>
    </row>
    <row r="496" spans="1:4" ht="26.25" customHeight="1">
      <c r="A496" s="223"/>
      <c r="B496" s="223"/>
      <c r="C496" s="209"/>
      <c r="D496" s="223"/>
    </row>
    <row r="497" spans="1:4" ht="26.25" customHeight="1">
      <c r="A497" s="223"/>
      <c r="B497" s="223"/>
      <c r="C497" s="209"/>
      <c r="D497" s="223"/>
    </row>
    <row r="498" spans="1:4" ht="26.25" customHeight="1">
      <c r="A498" s="223"/>
      <c r="B498" s="223"/>
      <c r="C498" s="209"/>
      <c r="D498" s="223"/>
    </row>
    <row r="499" spans="1:4" ht="26.25" customHeight="1">
      <c r="A499" s="223"/>
      <c r="B499" s="223"/>
      <c r="C499" s="209"/>
      <c r="D499" s="223"/>
    </row>
    <row r="500" spans="1:4" ht="26.25" customHeight="1">
      <c r="A500" s="223"/>
      <c r="B500" s="223"/>
      <c r="C500" s="209"/>
      <c r="D500" s="223"/>
    </row>
    <row r="501" spans="1:4" ht="26.25" customHeight="1">
      <c r="A501" s="223"/>
      <c r="B501" s="223"/>
      <c r="C501" s="209"/>
      <c r="D501" s="223"/>
    </row>
    <row r="502" spans="1:4" ht="26.25" customHeight="1">
      <c r="A502" s="223"/>
      <c r="B502" s="223"/>
      <c r="C502" s="209"/>
      <c r="D502" s="223"/>
    </row>
    <row r="503" spans="1:4" ht="26.25" customHeight="1">
      <c r="A503" s="223"/>
      <c r="B503" s="223"/>
      <c r="C503" s="209"/>
      <c r="D503" s="223"/>
    </row>
    <row r="504" spans="1:4" ht="26.25" customHeight="1">
      <c r="A504" s="223"/>
      <c r="B504" s="223"/>
      <c r="C504" s="209"/>
      <c r="D504" s="223"/>
    </row>
    <row r="505" spans="1:4" ht="26.25" customHeight="1">
      <c r="A505" s="223"/>
      <c r="B505" s="223"/>
      <c r="C505" s="209"/>
      <c r="D505" s="223"/>
    </row>
    <row r="506" spans="1:4" ht="26.25" customHeight="1">
      <c r="A506" s="223"/>
      <c r="B506" s="223"/>
      <c r="C506" s="209"/>
      <c r="D506" s="223"/>
    </row>
    <row r="507" spans="1:4" ht="26.25" customHeight="1">
      <c r="A507" s="223"/>
      <c r="B507" s="223"/>
      <c r="C507" s="209"/>
      <c r="D507" s="223"/>
    </row>
    <row r="508" spans="1:4" ht="26.25" customHeight="1">
      <c r="A508" s="223"/>
      <c r="B508" s="223"/>
      <c r="C508" s="209"/>
      <c r="D508" s="223"/>
    </row>
    <row r="509" spans="1:4" ht="26.25" customHeight="1">
      <c r="A509" s="223"/>
      <c r="B509" s="223"/>
      <c r="C509" s="209"/>
      <c r="D509" s="223"/>
    </row>
    <row r="510" spans="1:4" ht="26.25" customHeight="1">
      <c r="A510" s="223"/>
      <c r="B510" s="223"/>
      <c r="C510" s="209"/>
      <c r="D510" s="223"/>
    </row>
    <row r="511" spans="1:4" ht="26.25" customHeight="1">
      <c r="A511" s="223"/>
      <c r="B511" s="223"/>
      <c r="C511" s="209"/>
      <c r="D511" s="223"/>
    </row>
    <row r="512" spans="1:4" ht="26.25" customHeight="1">
      <c r="A512" s="223"/>
      <c r="B512" s="223"/>
      <c r="C512" s="209"/>
      <c r="D512" s="223"/>
    </row>
    <row r="513" spans="1:4" ht="26.25" customHeight="1">
      <c r="A513" s="223"/>
      <c r="B513" s="223"/>
      <c r="C513" s="209"/>
      <c r="D513" s="223"/>
    </row>
    <row r="514" spans="1:4" ht="26.25" customHeight="1">
      <c r="A514" s="223"/>
      <c r="B514" s="223"/>
      <c r="C514" s="209"/>
      <c r="D514" s="223"/>
    </row>
    <row r="515" spans="1:4" ht="26.25" customHeight="1">
      <c r="A515" s="223"/>
      <c r="B515" s="223"/>
      <c r="C515" s="209"/>
      <c r="D515" s="223"/>
    </row>
    <row r="516" spans="1:4" ht="26.25" customHeight="1">
      <c r="A516" s="223"/>
      <c r="B516" s="223"/>
      <c r="C516" s="209"/>
      <c r="D516" s="223"/>
    </row>
    <row r="517" spans="1:4" ht="26.25" customHeight="1">
      <c r="A517" s="223"/>
      <c r="B517" s="223"/>
      <c r="C517" s="209"/>
      <c r="D517" s="223"/>
    </row>
    <row r="518" spans="1:4" ht="26.25" customHeight="1">
      <c r="A518" s="223"/>
      <c r="B518" s="223"/>
      <c r="C518" s="209"/>
      <c r="D518" s="223"/>
    </row>
    <row r="519" spans="1:4" ht="26.25" customHeight="1">
      <c r="A519" s="223"/>
      <c r="B519" s="223"/>
      <c r="C519" s="209"/>
      <c r="D519" s="223"/>
    </row>
    <row r="520" spans="1:4" ht="26.25" customHeight="1">
      <c r="A520" s="223"/>
      <c r="B520" s="223"/>
      <c r="C520" s="209"/>
      <c r="D520" s="223"/>
    </row>
    <row r="521" spans="1:4" ht="26.25" customHeight="1">
      <c r="A521" s="223"/>
      <c r="B521" s="223"/>
      <c r="C521" s="209"/>
      <c r="D521" s="223"/>
    </row>
    <row r="522" spans="1:4" ht="26.25" customHeight="1">
      <c r="A522" s="223"/>
      <c r="B522" s="223"/>
      <c r="C522" s="209"/>
      <c r="D522" s="223"/>
    </row>
    <row r="523" spans="1:4" ht="26.25" customHeight="1">
      <c r="A523" s="223"/>
      <c r="B523" s="223"/>
      <c r="C523" s="209"/>
      <c r="D523" s="223"/>
    </row>
    <row r="524" spans="1:4" ht="26.25" customHeight="1">
      <c r="A524" s="223"/>
      <c r="B524" s="223"/>
      <c r="C524" s="209"/>
      <c r="D524" s="223"/>
    </row>
    <row r="525" spans="1:4" ht="26.25" customHeight="1">
      <c r="A525" s="223"/>
      <c r="B525" s="223"/>
      <c r="C525" s="209"/>
      <c r="D525" s="223"/>
    </row>
    <row r="526" spans="1:4" ht="26.25" customHeight="1">
      <c r="A526" s="223"/>
      <c r="B526" s="223"/>
      <c r="C526" s="209"/>
      <c r="D526" s="223"/>
    </row>
    <row r="527" spans="1:4" ht="26.25" customHeight="1">
      <c r="A527" s="223"/>
      <c r="B527" s="223"/>
      <c r="C527" s="209"/>
      <c r="D527" s="223"/>
    </row>
    <row r="528" spans="1:4" ht="26.25" customHeight="1">
      <c r="A528" s="223"/>
      <c r="B528" s="223"/>
      <c r="C528" s="209"/>
      <c r="D528" s="223"/>
    </row>
    <row r="529" spans="1:4" ht="26.25" customHeight="1">
      <c r="A529" s="223"/>
      <c r="B529" s="223"/>
      <c r="C529" s="209"/>
      <c r="D529" s="223"/>
    </row>
    <row r="530" spans="1:4" ht="26.25" customHeight="1">
      <c r="A530" s="223"/>
      <c r="B530" s="223"/>
      <c r="C530" s="209"/>
      <c r="D530" s="223"/>
    </row>
    <row r="531" spans="1:4" ht="26.25" customHeight="1">
      <c r="A531" s="223"/>
      <c r="B531" s="223"/>
      <c r="C531" s="209"/>
      <c r="D531" s="223"/>
    </row>
    <row r="532" spans="1:4" ht="26.25" customHeight="1">
      <c r="A532" s="223"/>
      <c r="B532" s="223"/>
      <c r="C532" s="209"/>
      <c r="D532" s="223"/>
    </row>
    <row r="533" spans="1:4" ht="26.25" customHeight="1">
      <c r="A533" s="223"/>
      <c r="B533" s="223"/>
      <c r="C533" s="209"/>
      <c r="D533" s="223"/>
    </row>
    <row r="534" spans="1:4" ht="26.25" customHeight="1">
      <c r="A534" s="223"/>
      <c r="B534" s="223"/>
      <c r="C534" s="209"/>
      <c r="D534" s="223"/>
    </row>
    <row r="535" spans="1:4" ht="26.25" customHeight="1">
      <c r="A535" s="223"/>
      <c r="B535" s="223"/>
      <c r="C535" s="209"/>
      <c r="D535" s="223"/>
    </row>
    <row r="536" spans="1:4" ht="26.25" customHeight="1">
      <c r="A536" s="223"/>
      <c r="B536" s="223"/>
      <c r="C536" s="209"/>
      <c r="D536" s="223"/>
    </row>
    <row r="537" spans="1:4" ht="26.25" customHeight="1">
      <c r="A537" s="223"/>
      <c r="B537" s="223"/>
      <c r="C537" s="209"/>
      <c r="D537" s="223"/>
    </row>
    <row r="538" spans="1:4" ht="26.25" customHeight="1">
      <c r="A538" s="223"/>
      <c r="B538" s="223"/>
      <c r="C538" s="209"/>
      <c r="D538" s="223"/>
    </row>
    <row r="539" spans="1:4" ht="26.25" customHeight="1">
      <c r="A539" s="223"/>
      <c r="B539" s="223"/>
      <c r="C539" s="209"/>
      <c r="D539" s="223"/>
    </row>
    <row r="540" spans="1:4" ht="26.25" customHeight="1">
      <c r="A540" s="223"/>
      <c r="B540" s="223"/>
      <c r="C540" s="209"/>
      <c r="D540" s="223"/>
    </row>
    <row r="541" spans="1:4" ht="26.25" customHeight="1">
      <c r="A541" s="223"/>
      <c r="B541" s="223"/>
      <c r="C541" s="209"/>
      <c r="D541" s="223"/>
    </row>
    <row r="542" spans="1:4" ht="26.25" customHeight="1">
      <c r="A542" s="223"/>
      <c r="B542" s="223"/>
      <c r="C542" s="209"/>
      <c r="D542" s="223"/>
    </row>
    <row r="543" spans="1:4" ht="26.25" customHeight="1">
      <c r="A543" s="223"/>
      <c r="B543" s="223"/>
      <c r="C543" s="209"/>
      <c r="D543" s="223"/>
    </row>
    <row r="544" spans="1:4" ht="26.25" customHeight="1">
      <c r="A544" s="223"/>
      <c r="B544" s="223"/>
      <c r="C544" s="209"/>
      <c r="D544" s="223"/>
    </row>
    <row r="545" spans="1:4" ht="26.25" customHeight="1">
      <c r="A545" s="223"/>
      <c r="B545" s="223"/>
      <c r="C545" s="209"/>
      <c r="D545" s="223"/>
    </row>
    <row r="546" spans="1:4" ht="26.25" customHeight="1">
      <c r="A546" s="223"/>
      <c r="B546" s="223"/>
      <c r="C546" s="209"/>
      <c r="D546" s="223"/>
    </row>
    <row r="547" spans="1:4" ht="26.25" customHeight="1">
      <c r="A547" s="223"/>
      <c r="B547" s="223"/>
      <c r="C547" s="209"/>
      <c r="D547" s="223"/>
    </row>
    <row r="548" spans="1:4" ht="26.25" customHeight="1">
      <c r="A548" s="223"/>
      <c r="B548" s="223"/>
      <c r="C548" s="209"/>
      <c r="D548" s="223"/>
    </row>
    <row r="549" spans="1:4" ht="26.25" customHeight="1">
      <c r="A549" s="223"/>
      <c r="B549" s="223"/>
      <c r="C549" s="209"/>
      <c r="D549" s="223"/>
    </row>
    <row r="550" spans="1:4" ht="26.25" customHeight="1">
      <c r="A550" s="223"/>
      <c r="B550" s="223"/>
      <c r="C550" s="209"/>
      <c r="D550" s="223"/>
    </row>
    <row r="551" spans="1:4" ht="26.25" customHeight="1">
      <c r="A551" s="223"/>
      <c r="B551" s="223"/>
      <c r="C551" s="209"/>
      <c r="D551" s="223"/>
    </row>
    <row r="552" spans="1:4" ht="26.25" customHeight="1">
      <c r="A552" s="223"/>
      <c r="B552" s="223"/>
      <c r="C552" s="209"/>
      <c r="D552" s="223"/>
    </row>
    <row r="553" spans="1:4" ht="26.25" customHeight="1">
      <c r="A553" s="223"/>
      <c r="B553" s="223"/>
      <c r="C553" s="209"/>
      <c r="D553" s="223"/>
    </row>
    <row r="554" spans="1:4" ht="26.25" customHeight="1">
      <c r="A554" s="223"/>
      <c r="B554" s="223"/>
      <c r="C554" s="209"/>
      <c r="D554" s="223"/>
    </row>
    <row r="555" spans="1:4" ht="26.25" customHeight="1">
      <c r="A555" s="223"/>
      <c r="B555" s="223"/>
      <c r="C555" s="209"/>
      <c r="D555" s="223"/>
    </row>
    <row r="556" spans="1:4" ht="26.25" customHeight="1">
      <c r="A556" s="223"/>
      <c r="B556" s="223"/>
      <c r="C556" s="209"/>
      <c r="D556" s="223"/>
    </row>
    <row r="557" spans="1:4" ht="26.25" customHeight="1">
      <c r="A557" s="223"/>
      <c r="B557" s="223"/>
      <c r="C557" s="209"/>
      <c r="D557" s="223"/>
    </row>
    <row r="558" spans="1:4" ht="26.25" customHeight="1">
      <c r="A558" s="223"/>
      <c r="B558" s="223"/>
      <c r="C558" s="209"/>
      <c r="D558" s="223"/>
    </row>
    <row r="559" spans="1:4" ht="26.25" customHeight="1">
      <c r="A559" s="223"/>
      <c r="B559" s="223"/>
      <c r="C559" s="209"/>
      <c r="D559" s="223"/>
    </row>
    <row r="560" spans="1:4" ht="26.25" customHeight="1">
      <c r="A560" s="223"/>
      <c r="B560" s="223"/>
      <c r="C560" s="209"/>
      <c r="D560" s="223"/>
    </row>
    <row r="561" spans="1:4" ht="26.25" customHeight="1">
      <c r="A561" s="223"/>
      <c r="B561" s="223"/>
      <c r="C561" s="209"/>
      <c r="D561" s="223"/>
    </row>
    <row r="562" spans="1:4" ht="26.25" customHeight="1">
      <c r="A562" s="223"/>
      <c r="B562" s="223"/>
      <c r="C562" s="209"/>
      <c r="D562" s="223"/>
    </row>
    <row r="563" spans="1:4" ht="26.25" customHeight="1">
      <c r="A563" s="223"/>
      <c r="B563" s="223"/>
      <c r="C563" s="209"/>
      <c r="D563" s="223"/>
    </row>
    <row r="564" spans="1:4" ht="26.25" customHeight="1">
      <c r="A564" s="223"/>
      <c r="B564" s="223"/>
      <c r="C564" s="209"/>
      <c r="D564" s="223"/>
    </row>
    <row r="565" spans="1:4" ht="26.25" customHeight="1">
      <c r="A565" s="223"/>
      <c r="B565" s="223"/>
      <c r="C565" s="209"/>
      <c r="D565" s="223"/>
    </row>
    <row r="566" spans="1:4" ht="26.25" customHeight="1">
      <c r="A566" s="223"/>
      <c r="B566" s="223"/>
      <c r="C566" s="209"/>
      <c r="D566" s="223"/>
    </row>
    <row r="567" spans="1:4" ht="26.25" customHeight="1">
      <c r="A567" s="223"/>
      <c r="B567" s="223"/>
      <c r="C567" s="209"/>
      <c r="D567" s="223"/>
    </row>
    <row r="568" spans="1:4" ht="26.25" customHeight="1">
      <c r="A568" s="223"/>
      <c r="B568" s="223"/>
      <c r="C568" s="209"/>
      <c r="D568" s="223"/>
    </row>
    <row r="569" spans="1:4" ht="26.25" customHeight="1">
      <c r="A569" s="223"/>
      <c r="B569" s="223"/>
      <c r="C569" s="209"/>
      <c r="D569" s="223"/>
    </row>
    <row r="570" spans="1:4" ht="26.25" customHeight="1">
      <c r="A570" s="223"/>
      <c r="B570" s="223"/>
      <c r="C570" s="209"/>
      <c r="D570" s="223"/>
    </row>
    <row r="571" spans="1:4" ht="26.25" customHeight="1">
      <c r="A571" s="223"/>
      <c r="B571" s="223"/>
      <c r="C571" s="209"/>
      <c r="D571" s="223"/>
    </row>
    <row r="572" spans="1:4" ht="26.25" customHeight="1">
      <c r="A572" s="223"/>
      <c r="B572" s="223"/>
      <c r="C572" s="209"/>
      <c r="D572" s="223"/>
    </row>
    <row r="573" spans="1:4" ht="26.25" customHeight="1">
      <c r="A573" s="223"/>
      <c r="B573" s="223"/>
      <c r="C573" s="209"/>
      <c r="D573" s="223"/>
    </row>
    <row r="574" spans="1:4" ht="26.25" customHeight="1">
      <c r="A574" s="223"/>
      <c r="B574" s="223"/>
      <c r="C574" s="209"/>
      <c r="D574" s="223"/>
    </row>
    <row r="575" spans="1:4" ht="26.25" customHeight="1">
      <c r="A575" s="223"/>
      <c r="B575" s="223"/>
      <c r="C575" s="209"/>
      <c r="D575" s="223"/>
    </row>
    <row r="576" spans="1:4" ht="26.25" customHeight="1">
      <c r="A576" s="223"/>
      <c r="B576" s="223"/>
      <c r="C576" s="209"/>
      <c r="D576" s="223"/>
    </row>
    <row r="577" spans="1:4" ht="26.25" customHeight="1">
      <c r="A577" s="223"/>
      <c r="B577" s="223"/>
      <c r="C577" s="209"/>
      <c r="D577" s="223"/>
    </row>
    <row r="578" spans="1:4" ht="26.25" customHeight="1">
      <c r="A578" s="223"/>
      <c r="B578" s="223"/>
      <c r="C578" s="209"/>
      <c r="D578" s="223"/>
    </row>
    <row r="579" spans="1:4" ht="26.25" customHeight="1">
      <c r="A579" s="223"/>
      <c r="B579" s="223"/>
      <c r="C579" s="209"/>
      <c r="D579" s="223"/>
    </row>
    <row r="580" spans="1:4" ht="26.25" customHeight="1">
      <c r="A580" s="223"/>
      <c r="B580" s="223"/>
      <c r="C580" s="209"/>
      <c r="D580" s="223"/>
    </row>
    <row r="581" spans="1:4" ht="26.25" customHeight="1">
      <c r="A581" s="223"/>
      <c r="B581" s="223"/>
      <c r="C581" s="209"/>
      <c r="D581" s="223"/>
    </row>
    <row r="582" spans="1:4" ht="26.25" customHeight="1">
      <c r="A582" s="223"/>
      <c r="B582" s="223"/>
      <c r="C582" s="209"/>
      <c r="D582" s="223"/>
    </row>
    <row r="583" spans="1:4" ht="26.25" customHeight="1">
      <c r="A583" s="223"/>
      <c r="B583" s="223"/>
      <c r="C583" s="209"/>
      <c r="D583" s="223"/>
    </row>
    <row r="584" spans="1:4" ht="26.25" customHeight="1">
      <c r="A584" s="223"/>
      <c r="B584" s="223"/>
      <c r="C584" s="209"/>
      <c r="D584" s="223"/>
    </row>
    <row r="585" spans="1:4" ht="26.25" customHeight="1">
      <c r="A585" s="223"/>
      <c r="B585" s="223"/>
      <c r="C585" s="209"/>
      <c r="D585" s="223"/>
    </row>
    <row r="586" spans="1:4" ht="26.25" customHeight="1">
      <c r="A586" s="223"/>
      <c r="B586" s="223"/>
      <c r="C586" s="209"/>
      <c r="D586" s="223"/>
    </row>
    <row r="587" spans="1:4" ht="26.25" customHeight="1">
      <c r="A587" s="223"/>
      <c r="B587" s="223"/>
      <c r="C587" s="209"/>
      <c r="D587" s="223"/>
    </row>
    <row r="588" spans="1:4" ht="26.25" customHeight="1">
      <c r="A588" s="223"/>
      <c r="B588" s="223"/>
      <c r="C588" s="209"/>
      <c r="D588" s="223"/>
    </row>
    <row r="589" spans="1:4" ht="26.25" customHeight="1">
      <c r="A589" s="223"/>
      <c r="B589" s="223"/>
      <c r="C589" s="209"/>
      <c r="D589" s="223"/>
    </row>
    <row r="590" spans="1:4" ht="26.25" customHeight="1">
      <c r="A590" s="223"/>
      <c r="B590" s="223"/>
      <c r="C590" s="209"/>
      <c r="D590" s="223"/>
    </row>
    <row r="591" spans="1:4" ht="26.25" customHeight="1">
      <c r="A591" s="223"/>
      <c r="B591" s="223"/>
      <c r="C591" s="209"/>
      <c r="D591" s="223"/>
    </row>
    <row r="592" spans="1:4" ht="26.25" customHeight="1">
      <c r="A592" s="223"/>
      <c r="B592" s="223"/>
      <c r="C592" s="209"/>
      <c r="D592" s="223"/>
    </row>
    <row r="593" spans="1:4" ht="26.25" customHeight="1">
      <c r="A593" s="223"/>
      <c r="B593" s="223"/>
      <c r="C593" s="209"/>
      <c r="D593" s="223"/>
    </row>
    <row r="594" spans="1:4" ht="26.25" customHeight="1">
      <c r="A594" s="223"/>
      <c r="B594" s="223"/>
      <c r="C594" s="209"/>
      <c r="D594" s="223"/>
    </row>
    <row r="595" spans="1:4" ht="26.25" customHeight="1">
      <c r="A595" s="223"/>
      <c r="B595" s="223"/>
      <c r="C595" s="209"/>
      <c r="D595" s="223"/>
    </row>
    <row r="596" spans="1:4" ht="26.25" customHeight="1">
      <c r="A596" s="223"/>
      <c r="B596" s="223"/>
      <c r="C596" s="209"/>
      <c r="D596" s="223"/>
    </row>
    <row r="597" spans="1:4" ht="26.25" customHeight="1">
      <c r="A597" s="223"/>
      <c r="B597" s="223"/>
      <c r="C597" s="209"/>
      <c r="D597" s="223"/>
    </row>
    <row r="598" spans="1:4" ht="26.25" customHeight="1">
      <c r="A598" s="223"/>
      <c r="B598" s="223"/>
      <c r="C598" s="209"/>
      <c r="D598" s="223"/>
    </row>
    <row r="599" spans="1:4" ht="26.25" customHeight="1">
      <c r="A599" s="223"/>
      <c r="B599" s="223"/>
      <c r="C599" s="209"/>
      <c r="D599" s="223"/>
    </row>
    <row r="600" spans="1:4" ht="26.25" customHeight="1">
      <c r="A600" s="223"/>
      <c r="B600" s="223"/>
      <c r="C600" s="209"/>
      <c r="D600" s="223"/>
    </row>
    <row r="601" spans="1:4" ht="26.25" customHeight="1">
      <c r="A601" s="223"/>
      <c r="B601" s="223"/>
      <c r="C601" s="209"/>
      <c r="D601" s="223"/>
    </row>
    <row r="602" spans="1:4" ht="26.25" customHeight="1">
      <c r="A602" s="223"/>
      <c r="B602" s="223"/>
      <c r="C602" s="209"/>
      <c r="D602" s="223"/>
    </row>
    <row r="603" spans="1:4" ht="26.25" customHeight="1">
      <c r="A603" s="223"/>
      <c r="B603" s="223"/>
      <c r="C603" s="209"/>
      <c r="D603" s="223"/>
    </row>
    <row r="604" spans="1:4" ht="26.25" customHeight="1">
      <c r="A604" s="223"/>
      <c r="B604" s="223"/>
      <c r="C604" s="209"/>
      <c r="D604" s="223"/>
    </row>
    <row r="605" spans="1:4" ht="26.25" customHeight="1">
      <c r="A605" s="223"/>
      <c r="B605" s="223"/>
      <c r="C605" s="209"/>
      <c r="D605" s="223"/>
    </row>
    <row r="606" spans="1:4" ht="26.25" customHeight="1">
      <c r="A606" s="223"/>
      <c r="B606" s="223"/>
      <c r="C606" s="209"/>
      <c r="D606" s="223"/>
    </row>
    <row r="607" spans="1:4" ht="26.25" customHeight="1">
      <c r="A607" s="223"/>
      <c r="B607" s="223"/>
      <c r="C607" s="209"/>
      <c r="D607" s="223"/>
    </row>
    <row r="608" spans="1:4" ht="26.25" customHeight="1">
      <c r="A608" s="223"/>
      <c r="B608" s="223"/>
      <c r="C608" s="209"/>
      <c r="D608" s="223"/>
    </row>
    <row r="609" spans="1:4" ht="26.25" customHeight="1">
      <c r="A609" s="223"/>
      <c r="B609" s="223"/>
      <c r="C609" s="209"/>
      <c r="D609" s="223"/>
    </row>
    <row r="610" spans="1:4" ht="26.25" customHeight="1">
      <c r="A610" s="223"/>
      <c r="B610" s="223"/>
      <c r="C610" s="209"/>
      <c r="D610" s="223"/>
    </row>
    <row r="611" spans="1:4" ht="26.25" customHeight="1">
      <c r="A611" s="223"/>
      <c r="B611" s="223"/>
      <c r="C611" s="209"/>
      <c r="D611" s="223"/>
    </row>
    <row r="612" spans="1:4" ht="26.25" customHeight="1">
      <c r="A612" s="223"/>
      <c r="B612" s="223"/>
      <c r="C612" s="209"/>
      <c r="D612" s="223"/>
    </row>
    <row r="613" spans="1:4" ht="26.25" customHeight="1">
      <c r="A613" s="223"/>
      <c r="B613" s="223"/>
      <c r="C613" s="209"/>
      <c r="D613" s="223"/>
    </row>
    <row r="614" spans="1:4" ht="26.25" customHeight="1">
      <c r="A614" s="223"/>
      <c r="B614" s="223"/>
      <c r="C614" s="209"/>
      <c r="D614" s="223"/>
    </row>
    <row r="615" spans="1:4" ht="26.25" customHeight="1">
      <c r="A615" s="223"/>
      <c r="B615" s="223"/>
      <c r="C615" s="209"/>
      <c r="D615" s="223"/>
    </row>
    <row r="616" spans="1:4" ht="26.25" customHeight="1">
      <c r="A616" s="223"/>
      <c r="B616" s="223"/>
      <c r="C616" s="209"/>
      <c r="D616" s="223"/>
    </row>
    <row r="617" spans="1:4" ht="26.25" customHeight="1">
      <c r="A617" s="223"/>
      <c r="B617" s="223"/>
      <c r="C617" s="209"/>
      <c r="D617" s="223"/>
    </row>
    <row r="618" spans="1:4" ht="26.25" customHeight="1">
      <c r="A618" s="223"/>
      <c r="B618" s="223"/>
      <c r="C618" s="209"/>
      <c r="D618" s="223"/>
    </row>
    <row r="619" spans="1:4" ht="26.25" customHeight="1">
      <c r="A619" s="223"/>
      <c r="B619" s="223"/>
      <c r="C619" s="209"/>
      <c r="D619" s="223"/>
    </row>
    <row r="620" spans="1:4" ht="26.25" customHeight="1">
      <c r="A620" s="223"/>
      <c r="B620" s="223"/>
      <c r="C620" s="209"/>
      <c r="D620" s="223"/>
    </row>
    <row r="621" spans="1:4" ht="26.25" customHeight="1">
      <c r="A621" s="223"/>
      <c r="B621" s="223"/>
      <c r="C621" s="209"/>
      <c r="D621" s="223"/>
    </row>
    <row r="622" spans="1:4" ht="26.25" customHeight="1">
      <c r="A622" s="223"/>
      <c r="B622" s="223"/>
      <c r="C622" s="209"/>
      <c r="D622" s="223"/>
    </row>
    <row r="623" spans="1:4" ht="26.25" customHeight="1">
      <c r="A623" s="223"/>
      <c r="B623" s="223"/>
      <c r="C623" s="209"/>
      <c r="D623" s="223"/>
    </row>
    <row r="624" spans="1:4" ht="26.25" customHeight="1">
      <c r="A624" s="223"/>
      <c r="B624" s="223"/>
      <c r="C624" s="209"/>
      <c r="D624" s="223"/>
    </row>
    <row r="625" spans="1:4" ht="26.25" customHeight="1">
      <c r="A625" s="223"/>
      <c r="B625" s="223"/>
      <c r="C625" s="209"/>
      <c r="D625" s="223"/>
    </row>
    <row r="626" spans="1:4" ht="26.25" customHeight="1">
      <c r="A626" s="223"/>
      <c r="B626" s="223"/>
      <c r="C626" s="209"/>
      <c r="D626" s="223"/>
    </row>
    <row r="627" spans="1:4" ht="26.25" customHeight="1">
      <c r="A627" s="223"/>
      <c r="B627" s="223"/>
      <c r="C627" s="209"/>
      <c r="D627" s="223"/>
    </row>
    <row r="628" spans="1:4" ht="26.25" customHeight="1">
      <c r="A628" s="223"/>
      <c r="B628" s="223"/>
      <c r="C628" s="209"/>
      <c r="D628" s="223"/>
    </row>
    <row r="629" spans="1:4" ht="26.25" customHeight="1">
      <c r="A629" s="223"/>
      <c r="B629" s="223"/>
      <c r="C629" s="209"/>
      <c r="D629" s="223"/>
    </row>
    <row r="630" spans="1:4" ht="26.25" customHeight="1">
      <c r="A630" s="223"/>
      <c r="B630" s="223"/>
      <c r="C630" s="209"/>
      <c r="D630" s="223"/>
    </row>
    <row r="631" spans="1:4" ht="26.25" customHeight="1">
      <c r="A631" s="223"/>
      <c r="B631" s="223"/>
      <c r="C631" s="209"/>
      <c r="D631" s="223"/>
    </row>
    <row r="632" spans="1:4" ht="26.25" customHeight="1">
      <c r="A632" s="223"/>
      <c r="B632" s="223"/>
      <c r="C632" s="209"/>
      <c r="D632" s="223"/>
    </row>
    <row r="633" spans="1:4" ht="26.25" customHeight="1">
      <c r="A633" s="223"/>
      <c r="B633" s="223"/>
      <c r="C633" s="209"/>
      <c r="D633" s="223"/>
    </row>
    <row r="634" spans="1:4" ht="26.25" customHeight="1">
      <c r="A634" s="223"/>
      <c r="B634" s="223"/>
      <c r="C634" s="209"/>
      <c r="D634" s="223"/>
    </row>
    <row r="635" spans="1:4" ht="26.25" customHeight="1">
      <c r="A635" s="223"/>
      <c r="B635" s="223"/>
      <c r="C635" s="209"/>
      <c r="D635" s="223"/>
    </row>
    <row r="636" spans="1:4" ht="26.25" customHeight="1">
      <c r="A636" s="223"/>
      <c r="B636" s="223"/>
      <c r="C636" s="209"/>
      <c r="D636" s="223"/>
    </row>
    <row r="637" spans="1:4" ht="26.25" customHeight="1">
      <c r="A637" s="223"/>
      <c r="B637" s="223"/>
      <c r="C637" s="209"/>
      <c r="D637" s="223"/>
    </row>
    <row r="638" spans="1:4" ht="26.25" customHeight="1">
      <c r="A638" s="223"/>
      <c r="B638" s="223"/>
      <c r="C638" s="209"/>
      <c r="D638" s="223"/>
    </row>
    <row r="639" spans="1:4" ht="26.25" customHeight="1">
      <c r="A639" s="223"/>
      <c r="B639" s="223"/>
      <c r="C639" s="209"/>
      <c r="D639" s="223"/>
    </row>
    <row r="640" spans="1:4" ht="26.25" customHeight="1">
      <c r="A640" s="223"/>
      <c r="B640" s="223"/>
      <c r="C640" s="209"/>
      <c r="D640" s="223"/>
    </row>
    <row r="641" spans="1:4" ht="26.25" customHeight="1">
      <c r="A641" s="223"/>
      <c r="B641" s="223"/>
      <c r="C641" s="209"/>
      <c r="D641" s="223"/>
    </row>
    <row r="642" spans="1:4" ht="26.25" customHeight="1">
      <c r="A642" s="223"/>
      <c r="B642" s="223"/>
      <c r="C642" s="209"/>
      <c r="D642" s="223"/>
    </row>
    <row r="643" spans="1:4" ht="26.25" customHeight="1">
      <c r="A643" s="223"/>
      <c r="B643" s="223"/>
      <c r="C643" s="209"/>
      <c r="D643" s="223"/>
    </row>
    <row r="644" spans="1:4" ht="26.25" customHeight="1">
      <c r="A644" s="223"/>
      <c r="B644" s="223"/>
      <c r="C644" s="209"/>
      <c r="D644" s="223"/>
    </row>
    <row r="645" spans="1:4" ht="26.25" customHeight="1">
      <c r="A645" s="223"/>
      <c r="B645" s="223"/>
      <c r="C645" s="209"/>
      <c r="D645" s="223"/>
    </row>
    <row r="646" spans="1:4" ht="26.25" customHeight="1">
      <c r="A646" s="223"/>
      <c r="B646" s="223"/>
      <c r="C646" s="209"/>
      <c r="D646" s="223"/>
    </row>
    <row r="647" spans="1:4" ht="26.25" customHeight="1">
      <c r="A647" s="223"/>
      <c r="B647" s="223"/>
      <c r="C647" s="209"/>
      <c r="D647" s="223"/>
    </row>
    <row r="648" spans="1:4" ht="26.25" customHeight="1">
      <c r="A648" s="223"/>
      <c r="B648" s="223"/>
      <c r="C648" s="209"/>
      <c r="D648" s="223"/>
    </row>
    <row r="649" spans="1:4" ht="26.25" customHeight="1">
      <c r="A649" s="223"/>
      <c r="B649" s="223"/>
      <c r="C649" s="209"/>
      <c r="D649" s="223"/>
    </row>
    <row r="650" spans="1:4" ht="26.25" customHeight="1">
      <c r="A650" s="223"/>
      <c r="B650" s="223"/>
      <c r="C650" s="209"/>
      <c r="D650" s="223"/>
    </row>
    <row r="651" spans="1:4" ht="26.25" customHeight="1">
      <c r="A651" s="223"/>
      <c r="B651" s="223"/>
      <c r="C651" s="209"/>
      <c r="D651" s="223"/>
    </row>
    <row r="652" spans="1:4" ht="26.25" customHeight="1">
      <c r="A652" s="223"/>
      <c r="B652" s="223"/>
      <c r="C652" s="209"/>
      <c r="D652" s="223"/>
    </row>
    <row r="653" spans="1:4" ht="26.25" customHeight="1">
      <c r="A653" s="223"/>
      <c r="B653" s="223"/>
      <c r="C653" s="209"/>
      <c r="D653" s="223"/>
    </row>
    <row r="654" spans="1:4" ht="26.25" customHeight="1">
      <c r="A654" s="223"/>
      <c r="B654" s="223"/>
      <c r="C654" s="209"/>
      <c r="D654" s="223"/>
    </row>
    <row r="655" spans="1:4" ht="26.25" customHeight="1">
      <c r="A655" s="223"/>
      <c r="B655" s="223"/>
      <c r="C655" s="209"/>
      <c r="D655" s="223"/>
    </row>
    <row r="656" spans="1:4" ht="26.25" customHeight="1">
      <c r="A656" s="223"/>
      <c r="B656" s="223"/>
      <c r="C656" s="209"/>
      <c r="D656" s="223"/>
    </row>
    <row r="657" spans="1:4" ht="26.25" customHeight="1">
      <c r="A657" s="223"/>
      <c r="B657" s="223"/>
      <c r="C657" s="209"/>
      <c r="D657" s="223"/>
    </row>
    <row r="658" spans="1:4" ht="26.25" customHeight="1">
      <c r="A658" s="223"/>
      <c r="B658" s="223"/>
      <c r="C658" s="209"/>
      <c r="D658" s="223"/>
    </row>
    <row r="659" spans="1:4" ht="26.25" customHeight="1">
      <c r="A659" s="223"/>
      <c r="B659" s="223"/>
      <c r="C659" s="209"/>
      <c r="D659" s="223"/>
    </row>
    <row r="660" spans="1:4" ht="26.25" customHeight="1">
      <c r="A660" s="223"/>
      <c r="B660" s="223"/>
      <c r="C660" s="209"/>
      <c r="D660" s="223"/>
    </row>
    <row r="661" spans="1:4" ht="26.25" customHeight="1">
      <c r="A661" s="223"/>
      <c r="B661" s="223"/>
      <c r="C661" s="209"/>
      <c r="D661" s="223"/>
    </row>
    <row r="662" spans="1:4" ht="26.25" customHeight="1">
      <c r="A662" s="223"/>
      <c r="B662" s="223"/>
      <c r="C662" s="209"/>
      <c r="D662" s="223"/>
    </row>
    <row r="663" spans="1:4" ht="26.25" customHeight="1">
      <c r="A663" s="223"/>
      <c r="B663" s="223"/>
      <c r="C663" s="209"/>
      <c r="D663" s="223"/>
    </row>
    <row r="664" spans="1:4" ht="26.25" customHeight="1">
      <c r="A664" s="223"/>
      <c r="B664" s="223"/>
      <c r="C664" s="209"/>
      <c r="D664" s="223"/>
    </row>
    <row r="665" spans="1:4" ht="26.25" customHeight="1">
      <c r="A665" s="223"/>
      <c r="B665" s="223"/>
      <c r="C665" s="209"/>
      <c r="D665" s="223"/>
    </row>
    <row r="666" spans="1:4" ht="26.25" customHeight="1">
      <c r="A666" s="223"/>
      <c r="B666" s="223"/>
      <c r="C666" s="209"/>
      <c r="D666" s="223"/>
    </row>
    <row r="667" spans="1:4" ht="26.25" customHeight="1">
      <c r="A667" s="223"/>
      <c r="B667" s="223"/>
      <c r="C667" s="209"/>
      <c r="D667" s="223"/>
    </row>
    <row r="668" spans="1:4" ht="26.25" customHeight="1">
      <c r="A668" s="223"/>
      <c r="B668" s="223"/>
      <c r="C668" s="209"/>
      <c r="D668" s="223"/>
    </row>
    <row r="669" spans="1:4" ht="26.25" customHeight="1">
      <c r="A669" s="223"/>
      <c r="B669" s="223"/>
      <c r="C669" s="209"/>
      <c r="D669" s="223"/>
    </row>
    <row r="670" spans="1:4" ht="26.25" customHeight="1">
      <c r="A670" s="223"/>
      <c r="B670" s="223"/>
      <c r="C670" s="209"/>
      <c r="D670" s="223"/>
    </row>
    <row r="671" spans="1:4" ht="26.25" customHeight="1">
      <c r="A671" s="223"/>
      <c r="B671" s="223"/>
      <c r="C671" s="209"/>
      <c r="D671" s="223"/>
    </row>
    <row r="672" spans="1:4" ht="26.25" customHeight="1">
      <c r="A672" s="223"/>
      <c r="B672" s="223"/>
      <c r="C672" s="209"/>
      <c r="D672" s="223"/>
    </row>
    <row r="673" spans="1:4" ht="26.25" customHeight="1">
      <c r="A673" s="223"/>
      <c r="B673" s="223"/>
      <c r="C673" s="209"/>
      <c r="D673" s="223"/>
    </row>
    <row r="674" spans="1:4" ht="26.25" customHeight="1">
      <c r="A674" s="223"/>
      <c r="B674" s="223"/>
      <c r="C674" s="209"/>
      <c r="D674" s="223"/>
    </row>
    <row r="675" spans="1:4" ht="26.25" customHeight="1">
      <c r="A675" s="223"/>
      <c r="B675" s="223"/>
      <c r="C675" s="209"/>
      <c r="D675" s="223"/>
    </row>
    <row r="676" spans="1:4" ht="26.25" customHeight="1">
      <c r="A676" s="223"/>
      <c r="B676" s="223"/>
      <c r="C676" s="209"/>
      <c r="D676" s="223"/>
    </row>
    <row r="677" spans="1:4" ht="26.25" customHeight="1">
      <c r="A677" s="223"/>
      <c r="B677" s="223"/>
      <c r="C677" s="209"/>
      <c r="D677" s="223"/>
    </row>
    <row r="678" spans="1:4" ht="26.25" customHeight="1">
      <c r="A678" s="223"/>
      <c r="B678" s="223"/>
      <c r="C678" s="209"/>
      <c r="D678" s="223"/>
    </row>
    <row r="679" spans="1:4" ht="26.25" customHeight="1">
      <c r="A679" s="223"/>
      <c r="B679" s="223"/>
      <c r="C679" s="209"/>
      <c r="D679" s="223"/>
    </row>
    <row r="680" spans="1:4" ht="26.25" customHeight="1">
      <c r="A680" s="223"/>
      <c r="B680" s="223"/>
      <c r="C680" s="209"/>
      <c r="D680" s="223"/>
    </row>
    <row r="681" spans="1:4" ht="26.25" customHeight="1">
      <c r="A681" s="223"/>
      <c r="B681" s="223"/>
      <c r="C681" s="209"/>
      <c r="D681" s="223"/>
    </row>
    <row r="682" spans="1:4" ht="26.25" customHeight="1">
      <c r="A682" s="223"/>
      <c r="B682" s="223"/>
      <c r="C682" s="209"/>
      <c r="D682" s="223"/>
    </row>
    <row r="683" spans="1:4" ht="26.25" customHeight="1">
      <c r="A683" s="223"/>
      <c r="B683" s="223"/>
      <c r="C683" s="209"/>
      <c r="D683" s="223"/>
    </row>
    <row r="684" spans="1:4" ht="26.25" customHeight="1">
      <c r="A684" s="223"/>
      <c r="B684" s="223"/>
      <c r="C684" s="209"/>
      <c r="D684" s="223"/>
    </row>
    <row r="685" spans="1:4" ht="26.25" customHeight="1">
      <c r="A685" s="223"/>
      <c r="B685" s="223"/>
      <c r="C685" s="209"/>
      <c r="D685" s="223"/>
    </row>
    <row r="686" spans="1:4" ht="26.25" customHeight="1">
      <c r="A686" s="223"/>
      <c r="B686" s="223"/>
      <c r="C686" s="209"/>
      <c r="D686" s="223"/>
    </row>
    <row r="687" spans="1:4" ht="26.25" customHeight="1">
      <c r="A687" s="223"/>
      <c r="B687" s="223"/>
      <c r="C687" s="209"/>
      <c r="D687" s="223"/>
    </row>
    <row r="688" spans="1:4" ht="26.25" customHeight="1">
      <c r="A688" s="223"/>
      <c r="B688" s="223"/>
      <c r="C688" s="209"/>
      <c r="D688" s="223"/>
    </row>
    <row r="689" spans="1:4" ht="26.25" customHeight="1">
      <c r="A689" s="223"/>
      <c r="B689" s="223"/>
      <c r="C689" s="209"/>
      <c r="D689" s="223"/>
    </row>
    <row r="690" spans="1:4" ht="26.25" customHeight="1">
      <c r="A690" s="223"/>
      <c r="B690" s="223"/>
      <c r="C690" s="209"/>
      <c r="D690" s="223"/>
    </row>
    <row r="691" spans="1:4" ht="26.25" customHeight="1">
      <c r="A691" s="223"/>
      <c r="B691" s="223"/>
      <c r="C691" s="209"/>
      <c r="D691" s="223"/>
    </row>
    <row r="692" spans="1:4" ht="26.25" customHeight="1">
      <c r="A692" s="223"/>
      <c r="B692" s="223"/>
      <c r="C692" s="209"/>
      <c r="D692" s="223"/>
    </row>
    <row r="693" spans="1:4" ht="26.25" customHeight="1">
      <c r="A693" s="223"/>
      <c r="B693" s="223"/>
      <c r="C693" s="209"/>
      <c r="D693" s="223"/>
    </row>
    <row r="694" spans="1:4" ht="26.25" customHeight="1">
      <c r="A694" s="223"/>
      <c r="B694" s="223"/>
      <c r="C694" s="209"/>
      <c r="D694" s="223"/>
    </row>
    <row r="695" spans="1:4" ht="26.25" customHeight="1">
      <c r="A695" s="223"/>
      <c r="B695" s="223"/>
      <c r="C695" s="209"/>
      <c r="D695" s="223"/>
    </row>
    <row r="696" spans="1:4" ht="26.25" customHeight="1">
      <c r="A696" s="223"/>
      <c r="B696" s="223"/>
      <c r="C696" s="209"/>
      <c r="D696" s="223"/>
    </row>
    <row r="697" spans="1:4" ht="26.25" customHeight="1">
      <c r="A697" s="223"/>
      <c r="B697" s="223"/>
      <c r="C697" s="209"/>
      <c r="D697" s="223"/>
    </row>
    <row r="698" spans="1:4" ht="26.25" customHeight="1">
      <c r="A698" s="223"/>
      <c r="B698" s="223"/>
      <c r="C698" s="209"/>
      <c r="D698" s="223"/>
    </row>
    <row r="699" spans="1:4" ht="26.25" customHeight="1">
      <c r="A699" s="223"/>
      <c r="B699" s="223"/>
      <c r="C699" s="209"/>
      <c r="D699" s="223"/>
    </row>
    <row r="700" spans="1:4" ht="26.25" customHeight="1">
      <c r="A700" s="223"/>
      <c r="B700" s="223"/>
      <c r="C700" s="209"/>
      <c r="D700" s="223"/>
    </row>
    <row r="701" spans="1:4" ht="26.25" customHeight="1">
      <c r="A701" s="223"/>
      <c r="B701" s="223"/>
      <c r="C701" s="209"/>
      <c r="D701" s="223"/>
    </row>
    <row r="702" spans="1:4" ht="26.25" customHeight="1">
      <c r="A702" s="223"/>
      <c r="B702" s="223"/>
      <c r="C702" s="209"/>
      <c r="D702" s="223"/>
    </row>
    <row r="703" spans="1:4" ht="26.25" customHeight="1">
      <c r="A703" s="223"/>
      <c r="B703" s="223"/>
      <c r="C703" s="209"/>
      <c r="D703" s="223"/>
    </row>
    <row r="704" spans="1:4" ht="26.25" customHeight="1">
      <c r="A704" s="223"/>
      <c r="B704" s="223"/>
      <c r="C704" s="209"/>
      <c r="D704" s="223"/>
    </row>
    <row r="705" spans="1:4" ht="26.25" customHeight="1">
      <c r="A705" s="223"/>
      <c r="B705" s="223"/>
      <c r="C705" s="209"/>
      <c r="D705" s="223"/>
    </row>
    <row r="706" spans="1:4" ht="26.25" customHeight="1">
      <c r="A706" s="223"/>
      <c r="B706" s="223"/>
      <c r="C706" s="209"/>
      <c r="D706" s="223"/>
    </row>
    <row r="707" spans="1:4" ht="26.25" customHeight="1">
      <c r="A707" s="223"/>
      <c r="B707" s="223"/>
      <c r="C707" s="209"/>
      <c r="D707" s="223"/>
    </row>
    <row r="708" spans="1:4" ht="26.25" customHeight="1">
      <c r="A708" s="223"/>
      <c r="B708" s="223"/>
      <c r="C708" s="209"/>
      <c r="D708" s="223"/>
    </row>
    <row r="709" spans="1:4" ht="26.25" customHeight="1">
      <c r="A709" s="223"/>
      <c r="B709" s="223"/>
      <c r="C709" s="209"/>
      <c r="D709" s="223"/>
    </row>
    <row r="710" spans="1:4" ht="26.25" customHeight="1">
      <c r="A710" s="223"/>
      <c r="B710" s="223"/>
      <c r="C710" s="209"/>
      <c r="D710" s="223"/>
    </row>
    <row r="711" spans="1:4" ht="26.25" customHeight="1">
      <c r="A711" s="223"/>
      <c r="B711" s="223"/>
      <c r="C711" s="209"/>
      <c r="D711" s="223"/>
    </row>
    <row r="712" spans="1:4" ht="26.25" customHeight="1">
      <c r="A712" s="223"/>
      <c r="B712" s="223"/>
      <c r="C712" s="209"/>
      <c r="D712" s="223"/>
    </row>
    <row r="713" spans="1:4" ht="26.25" customHeight="1">
      <c r="A713" s="223"/>
      <c r="B713" s="223"/>
      <c r="C713" s="209"/>
      <c r="D713" s="223"/>
    </row>
    <row r="714" spans="1:4" ht="26.25" customHeight="1">
      <c r="A714" s="223"/>
      <c r="B714" s="223"/>
      <c r="C714" s="209"/>
      <c r="D714" s="223"/>
    </row>
    <row r="715" spans="1:4" ht="26.25" customHeight="1">
      <c r="A715" s="223"/>
      <c r="B715" s="223"/>
      <c r="C715" s="209"/>
      <c r="D715" s="223"/>
    </row>
    <row r="716" spans="1:4" ht="26.25" customHeight="1">
      <c r="A716" s="223"/>
      <c r="B716" s="223"/>
      <c r="C716" s="209"/>
      <c r="D716" s="223"/>
    </row>
    <row r="717" spans="1:4" ht="26.25" customHeight="1">
      <c r="A717" s="223"/>
      <c r="B717" s="223"/>
      <c r="C717" s="209"/>
      <c r="D717" s="223"/>
    </row>
    <row r="718" spans="1:4" ht="26.25" customHeight="1">
      <c r="A718" s="223"/>
      <c r="B718" s="223"/>
      <c r="C718" s="209"/>
      <c r="D718" s="223"/>
    </row>
    <row r="719" spans="1:4" ht="26.25" customHeight="1">
      <c r="A719" s="223"/>
      <c r="B719" s="223"/>
      <c r="C719" s="209"/>
      <c r="D719" s="223"/>
    </row>
    <row r="720" spans="1:4" ht="26.25" customHeight="1">
      <c r="A720" s="223"/>
      <c r="B720" s="223"/>
      <c r="C720" s="209"/>
      <c r="D720" s="223"/>
    </row>
    <row r="721" spans="1:4" ht="26.25" customHeight="1">
      <c r="A721" s="223"/>
      <c r="B721" s="223"/>
      <c r="C721" s="209"/>
      <c r="D721" s="223"/>
    </row>
    <row r="722" spans="1:4" ht="26.25" customHeight="1">
      <c r="A722" s="223"/>
      <c r="B722" s="223"/>
      <c r="C722" s="209"/>
      <c r="D722" s="223"/>
    </row>
    <row r="723" spans="1:4" ht="26.25" customHeight="1">
      <c r="A723" s="223"/>
      <c r="B723" s="223"/>
      <c r="C723" s="209"/>
      <c r="D723" s="223"/>
    </row>
    <row r="724" spans="1:4" ht="26.25" customHeight="1">
      <c r="A724" s="223"/>
      <c r="B724" s="223"/>
      <c r="C724" s="209"/>
      <c r="D724" s="223"/>
    </row>
    <row r="725" spans="1:4" ht="26.25" customHeight="1">
      <c r="A725" s="223"/>
      <c r="B725" s="223"/>
      <c r="C725" s="209"/>
      <c r="D725" s="223"/>
    </row>
    <row r="726" spans="1:4" ht="26.25" customHeight="1">
      <c r="A726" s="223"/>
      <c r="B726" s="223"/>
      <c r="C726" s="209"/>
      <c r="D726" s="223"/>
    </row>
    <row r="727" spans="1:4" ht="26.25" customHeight="1">
      <c r="A727" s="223"/>
      <c r="B727" s="223"/>
      <c r="C727" s="209"/>
      <c r="D727" s="223"/>
    </row>
    <row r="728" spans="1:4" ht="26.25" customHeight="1">
      <c r="A728" s="223"/>
      <c r="B728" s="223"/>
      <c r="C728" s="209"/>
      <c r="D728" s="223"/>
    </row>
    <row r="729" spans="1:4" ht="26.25" customHeight="1">
      <c r="A729" s="223"/>
      <c r="B729" s="223"/>
      <c r="C729" s="209"/>
      <c r="D729" s="223"/>
    </row>
    <row r="730" spans="1:4" ht="26.25" customHeight="1">
      <c r="A730" s="223"/>
      <c r="B730" s="223"/>
      <c r="C730" s="209"/>
      <c r="D730" s="223"/>
    </row>
    <row r="731" spans="1:4" ht="26.25" customHeight="1">
      <c r="A731" s="223"/>
      <c r="B731" s="223"/>
      <c r="C731" s="209"/>
      <c r="D731" s="223"/>
    </row>
    <row r="732" spans="1:4" ht="26.25" customHeight="1">
      <c r="A732" s="223"/>
      <c r="B732" s="223"/>
      <c r="C732" s="209"/>
      <c r="D732" s="223"/>
    </row>
    <row r="733" spans="1:4" ht="26.25" customHeight="1">
      <c r="A733" s="223"/>
      <c r="B733" s="223"/>
      <c r="C733" s="209"/>
      <c r="D733" s="223"/>
    </row>
    <row r="734" spans="1:4" ht="26.25" customHeight="1">
      <c r="A734" s="223"/>
      <c r="B734" s="223"/>
      <c r="C734" s="209"/>
      <c r="D734" s="223"/>
    </row>
    <row r="735" spans="1:4" ht="26.25" customHeight="1">
      <c r="A735" s="223"/>
      <c r="B735" s="223"/>
      <c r="C735" s="209"/>
      <c r="D735" s="223"/>
    </row>
    <row r="736" spans="1:4" ht="26.25" customHeight="1">
      <c r="A736" s="223"/>
      <c r="B736" s="223"/>
      <c r="C736" s="209"/>
      <c r="D736" s="223"/>
    </row>
    <row r="737" spans="1:4" ht="26.25" customHeight="1">
      <c r="A737" s="223"/>
      <c r="B737" s="223"/>
      <c r="C737" s="209"/>
      <c r="D737" s="223"/>
    </row>
    <row r="738" spans="1:4" ht="26.25" customHeight="1">
      <c r="A738" s="223"/>
      <c r="B738" s="223"/>
      <c r="C738" s="209"/>
      <c r="D738" s="223"/>
    </row>
    <row r="739" spans="1:4" ht="26.25" customHeight="1">
      <c r="A739" s="223"/>
      <c r="B739" s="223"/>
      <c r="C739" s="209"/>
      <c r="D739" s="223"/>
    </row>
    <row r="740" spans="1:4" ht="26.25" customHeight="1">
      <c r="A740" s="223"/>
      <c r="B740" s="223"/>
      <c r="C740" s="209"/>
      <c r="D740" s="223"/>
    </row>
    <row r="741" spans="1:4" ht="26.25" customHeight="1">
      <c r="A741" s="223"/>
      <c r="B741" s="223"/>
      <c r="C741" s="209"/>
      <c r="D741" s="223"/>
    </row>
    <row r="742" spans="1:4" ht="26.25" customHeight="1">
      <c r="A742" s="223"/>
      <c r="B742" s="223"/>
      <c r="C742" s="209"/>
      <c r="D742" s="223"/>
    </row>
    <row r="743" spans="1:4" ht="26.25" customHeight="1">
      <c r="A743" s="223"/>
      <c r="B743" s="223"/>
      <c r="C743" s="209"/>
      <c r="D743" s="223"/>
    </row>
    <row r="744" spans="1:4" ht="26.25" customHeight="1">
      <c r="A744" s="223"/>
      <c r="B744" s="223"/>
      <c r="C744" s="209"/>
      <c r="D744" s="223"/>
    </row>
    <row r="745" spans="1:4" ht="26.25" customHeight="1">
      <c r="A745" s="223"/>
      <c r="B745" s="223"/>
      <c r="C745" s="209"/>
      <c r="D745" s="223"/>
    </row>
    <row r="746" spans="1:4" ht="26.25" customHeight="1">
      <c r="A746" s="223"/>
      <c r="B746" s="223"/>
      <c r="C746" s="209"/>
      <c r="D746" s="223"/>
    </row>
    <row r="747" spans="1:4" ht="26.25" customHeight="1">
      <c r="A747" s="223"/>
      <c r="B747" s="223"/>
      <c r="C747" s="209"/>
      <c r="D747" s="223"/>
    </row>
    <row r="748" spans="1:4" ht="26.25" customHeight="1">
      <c r="A748" s="223"/>
      <c r="B748" s="223"/>
      <c r="C748" s="209"/>
      <c r="D748" s="223"/>
    </row>
    <row r="749" spans="1:4" ht="26.25" customHeight="1">
      <c r="A749" s="223"/>
      <c r="B749" s="223"/>
      <c r="C749" s="209"/>
      <c r="D749" s="223"/>
    </row>
    <row r="750" spans="1:4" ht="26.25" customHeight="1">
      <c r="A750" s="223"/>
      <c r="B750" s="223"/>
      <c r="C750" s="209"/>
      <c r="D750" s="223"/>
    </row>
    <row r="751" spans="1:4" ht="26.25" customHeight="1">
      <c r="A751" s="223"/>
      <c r="B751" s="223"/>
      <c r="C751" s="209"/>
      <c r="D751" s="223"/>
    </row>
    <row r="752" spans="1:4" ht="26.25" customHeight="1">
      <c r="A752" s="223"/>
      <c r="B752" s="223"/>
      <c r="C752" s="209"/>
      <c r="D752" s="223"/>
    </row>
    <row r="753" spans="1:4" ht="26.25" customHeight="1">
      <c r="A753" s="223"/>
      <c r="B753" s="223"/>
      <c r="C753" s="209"/>
      <c r="D753" s="223"/>
    </row>
    <row r="754" spans="1:4" ht="26.25" customHeight="1">
      <c r="A754" s="223"/>
      <c r="B754" s="223"/>
      <c r="C754" s="209"/>
      <c r="D754" s="223"/>
    </row>
    <row r="755" spans="1:4" ht="26.25" customHeight="1">
      <c r="A755" s="223"/>
      <c r="B755" s="223"/>
      <c r="C755" s="209"/>
      <c r="D755" s="223"/>
    </row>
    <row r="756" spans="1:4" ht="26.25" customHeight="1">
      <c r="A756" s="223"/>
      <c r="B756" s="223"/>
      <c r="C756" s="209"/>
      <c r="D756" s="223"/>
    </row>
    <row r="757" spans="1:4" ht="26.25" customHeight="1">
      <c r="A757" s="223"/>
      <c r="B757" s="223"/>
      <c r="C757" s="209"/>
      <c r="D757" s="223"/>
    </row>
    <row r="758" spans="1:4" ht="26.25" customHeight="1">
      <c r="A758" s="223"/>
      <c r="B758" s="223"/>
      <c r="C758" s="209"/>
      <c r="D758" s="223"/>
    </row>
    <row r="759" spans="1:4" ht="26.25" customHeight="1">
      <c r="A759" s="223"/>
      <c r="B759" s="223"/>
      <c r="C759" s="209"/>
      <c r="D759" s="223"/>
    </row>
    <row r="760" spans="1:4" ht="26.25" customHeight="1">
      <c r="A760" s="223"/>
      <c r="B760" s="223"/>
      <c r="C760" s="209"/>
      <c r="D760" s="223"/>
    </row>
    <row r="761" spans="1:4" ht="26.25" customHeight="1">
      <c r="A761" s="223"/>
      <c r="B761" s="223"/>
      <c r="C761" s="209"/>
      <c r="D761" s="223"/>
    </row>
    <row r="762" spans="1:4" ht="26.25" customHeight="1">
      <c r="A762" s="223"/>
      <c r="B762" s="223"/>
      <c r="C762" s="209"/>
      <c r="D762" s="223"/>
    </row>
    <row r="763" spans="1:4" ht="26.25" customHeight="1">
      <c r="A763" s="223"/>
      <c r="B763" s="223"/>
      <c r="C763" s="209"/>
      <c r="D763" s="223"/>
    </row>
    <row r="764" spans="1:4" ht="26.25" customHeight="1">
      <c r="A764" s="223"/>
      <c r="B764" s="223"/>
      <c r="C764" s="209"/>
      <c r="D764" s="223"/>
    </row>
    <row r="765" spans="1:4" ht="26.25" customHeight="1">
      <c r="A765" s="223"/>
      <c r="B765" s="223"/>
      <c r="C765" s="209"/>
      <c r="D765" s="223"/>
    </row>
    <row r="766" spans="1:4" ht="26.25" customHeight="1">
      <c r="A766" s="223"/>
      <c r="B766" s="223"/>
      <c r="C766" s="209"/>
      <c r="D766" s="223"/>
    </row>
    <row r="767" spans="1:4" ht="26.25" customHeight="1">
      <c r="A767" s="223"/>
      <c r="B767" s="223"/>
      <c r="C767" s="209"/>
      <c r="D767" s="223"/>
    </row>
    <row r="768" spans="1:4" ht="26.25" customHeight="1">
      <c r="A768" s="223"/>
      <c r="B768" s="223"/>
      <c r="C768" s="209"/>
      <c r="D768" s="223"/>
    </row>
    <row r="769" spans="1:4" ht="26.25" customHeight="1">
      <c r="A769" s="223"/>
      <c r="B769" s="223"/>
      <c r="C769" s="209"/>
      <c r="D769" s="223"/>
    </row>
    <row r="770" spans="1:4" ht="26.25" customHeight="1">
      <c r="A770" s="223"/>
      <c r="B770" s="223"/>
      <c r="C770" s="209"/>
      <c r="D770" s="223"/>
    </row>
    <row r="771" spans="1:4" ht="26.25" customHeight="1">
      <c r="A771" s="223"/>
      <c r="B771" s="223"/>
      <c r="C771" s="209"/>
      <c r="D771" s="223"/>
    </row>
    <row r="772" spans="1:4" ht="26.25" customHeight="1">
      <c r="A772" s="223"/>
      <c r="B772" s="223"/>
      <c r="C772" s="209"/>
      <c r="D772" s="223"/>
    </row>
    <row r="773" spans="1:4" ht="26.25" customHeight="1">
      <c r="A773" s="223"/>
      <c r="B773" s="223"/>
      <c r="C773" s="209"/>
      <c r="D773" s="223"/>
    </row>
    <row r="774" spans="1:4" ht="26.25" customHeight="1">
      <c r="A774" s="223"/>
      <c r="B774" s="223"/>
      <c r="C774" s="209"/>
      <c r="D774" s="223"/>
    </row>
    <row r="775" spans="1:4" ht="26.25" customHeight="1">
      <c r="A775" s="223"/>
      <c r="B775" s="223"/>
      <c r="C775" s="209"/>
      <c r="D775" s="223"/>
    </row>
    <row r="776" spans="1:4" ht="26.25" customHeight="1">
      <c r="A776" s="223"/>
      <c r="B776" s="223"/>
      <c r="C776" s="209"/>
      <c r="D776" s="223"/>
    </row>
    <row r="777" spans="1:4" ht="26.25" customHeight="1">
      <c r="A777" s="223"/>
      <c r="B777" s="223"/>
      <c r="C777" s="209"/>
      <c r="D777" s="223"/>
    </row>
    <row r="778" spans="1:4" ht="26.25" customHeight="1">
      <c r="A778" s="223"/>
      <c r="B778" s="223"/>
      <c r="C778" s="209"/>
      <c r="D778" s="223"/>
    </row>
    <row r="779" spans="1:4" ht="26.25" customHeight="1">
      <c r="A779" s="223"/>
      <c r="B779" s="223"/>
      <c r="C779" s="209"/>
      <c r="D779" s="223"/>
    </row>
    <row r="780" spans="1:4" ht="26.25" customHeight="1">
      <c r="A780" s="223"/>
      <c r="B780" s="223"/>
      <c r="C780" s="209"/>
      <c r="D780" s="223"/>
    </row>
    <row r="781" spans="1:4" ht="26.25" customHeight="1">
      <c r="A781" s="223"/>
      <c r="B781" s="223"/>
      <c r="C781" s="209"/>
      <c r="D781" s="223"/>
    </row>
    <row r="782" spans="1:4" ht="26.25" customHeight="1">
      <c r="A782" s="223"/>
      <c r="B782" s="223"/>
      <c r="C782" s="209"/>
      <c r="D782" s="223"/>
    </row>
    <row r="783" spans="1:4" ht="26.25" customHeight="1">
      <c r="A783" s="223"/>
      <c r="B783" s="223"/>
      <c r="C783" s="209"/>
      <c r="D783" s="223"/>
    </row>
    <row r="784" spans="1:4" ht="26.25" customHeight="1">
      <c r="A784" s="223"/>
      <c r="B784" s="223"/>
      <c r="C784" s="209"/>
      <c r="D784" s="223"/>
    </row>
    <row r="785" spans="1:4" ht="26.25" customHeight="1">
      <c r="A785" s="223"/>
      <c r="B785" s="223"/>
      <c r="C785" s="209"/>
      <c r="D785" s="223"/>
    </row>
    <row r="786" spans="1:4" ht="26.25" customHeight="1">
      <c r="A786" s="223"/>
      <c r="B786" s="223"/>
      <c r="C786" s="209"/>
      <c r="D786" s="223"/>
    </row>
    <row r="787" spans="1:4" ht="26.25" customHeight="1">
      <c r="A787" s="223"/>
      <c r="B787" s="223"/>
      <c r="C787" s="209"/>
      <c r="D787" s="223"/>
    </row>
    <row r="788" spans="1:4" ht="26.25" customHeight="1">
      <c r="A788" s="223"/>
      <c r="B788" s="223"/>
      <c r="C788" s="209"/>
      <c r="D788" s="223"/>
    </row>
    <row r="789" spans="1:4" ht="26.25" customHeight="1">
      <c r="A789" s="223"/>
      <c r="B789" s="223"/>
      <c r="C789" s="209"/>
      <c r="D789" s="223"/>
    </row>
    <row r="790" spans="1:4" ht="26.25" customHeight="1">
      <c r="A790" s="223"/>
      <c r="B790" s="223"/>
      <c r="C790" s="209"/>
      <c r="D790" s="223"/>
    </row>
    <row r="791" spans="1:4" ht="26.25" customHeight="1">
      <c r="A791" s="223"/>
      <c r="B791" s="223"/>
      <c r="C791" s="209"/>
      <c r="D791" s="223"/>
    </row>
    <row r="792" spans="1:4" ht="26.25" customHeight="1">
      <c r="A792" s="223"/>
      <c r="B792" s="223"/>
      <c r="C792" s="209"/>
      <c r="D792" s="223"/>
    </row>
    <row r="793" spans="1:4" ht="26.25" customHeight="1">
      <c r="A793" s="223"/>
      <c r="B793" s="223"/>
      <c r="C793" s="209"/>
      <c r="D793" s="223"/>
    </row>
    <row r="794" spans="1:4" ht="26.25" customHeight="1">
      <c r="A794" s="223"/>
      <c r="B794" s="223"/>
      <c r="C794" s="209"/>
      <c r="D794" s="223"/>
    </row>
    <row r="795" spans="1:4" ht="26.25" customHeight="1">
      <c r="A795" s="223"/>
      <c r="B795" s="223"/>
      <c r="C795" s="209"/>
      <c r="D795" s="223"/>
    </row>
    <row r="796" spans="1:4" ht="26.25" customHeight="1">
      <c r="A796" s="223"/>
      <c r="B796" s="223"/>
      <c r="C796" s="209"/>
      <c r="D796" s="223"/>
    </row>
    <row r="797" spans="1:4" ht="26.25" customHeight="1">
      <c r="A797" s="223"/>
      <c r="B797" s="223"/>
      <c r="C797" s="209"/>
      <c r="D797" s="223"/>
    </row>
    <row r="798" spans="1:4" ht="26.25" customHeight="1">
      <c r="A798" s="223"/>
      <c r="B798" s="223"/>
      <c r="C798" s="209"/>
      <c r="D798" s="223"/>
    </row>
    <row r="799" spans="1:4" ht="26.25" customHeight="1">
      <c r="A799" s="223"/>
      <c r="B799" s="223"/>
      <c r="C799" s="209"/>
      <c r="D799" s="223"/>
    </row>
    <row r="800" spans="1:4" ht="26.25" customHeight="1">
      <c r="A800" s="223"/>
      <c r="B800" s="223"/>
      <c r="C800" s="209"/>
      <c r="D800" s="223"/>
    </row>
    <row r="801" spans="1:4" ht="26.25" customHeight="1">
      <c r="A801" s="223"/>
      <c r="B801" s="223"/>
      <c r="C801" s="209"/>
      <c r="D801" s="223"/>
    </row>
    <row r="802" spans="1:4" ht="26.25" customHeight="1">
      <c r="A802" s="223"/>
      <c r="B802" s="223"/>
      <c r="C802" s="209"/>
      <c r="D802" s="223"/>
    </row>
    <row r="803" spans="1:4" ht="26.25" customHeight="1">
      <c r="A803" s="223"/>
      <c r="B803" s="223"/>
      <c r="C803" s="209"/>
      <c r="D803" s="223"/>
    </row>
    <row r="804" spans="1:4" ht="26.25" customHeight="1">
      <c r="A804" s="223"/>
      <c r="B804" s="223"/>
      <c r="C804" s="209"/>
      <c r="D804" s="223"/>
    </row>
    <row r="805" spans="1:4" ht="26.25" customHeight="1">
      <c r="A805" s="223"/>
      <c r="B805" s="223"/>
      <c r="C805" s="209"/>
      <c r="D805" s="223"/>
    </row>
    <row r="806" spans="1:4" ht="26.25" customHeight="1">
      <c r="A806" s="223"/>
      <c r="B806" s="223"/>
      <c r="C806" s="209"/>
      <c r="D806" s="223"/>
    </row>
    <row r="807" spans="1:4" ht="26.25" customHeight="1">
      <c r="A807" s="223"/>
      <c r="B807" s="223"/>
      <c r="C807" s="209"/>
      <c r="D807" s="223"/>
    </row>
    <row r="808" spans="1:4" ht="26.25" customHeight="1">
      <c r="A808" s="223"/>
      <c r="B808" s="223"/>
      <c r="C808" s="209"/>
      <c r="D808" s="223"/>
    </row>
    <row r="809" spans="1:4" ht="26.25" customHeight="1">
      <c r="A809" s="223"/>
      <c r="B809" s="223"/>
      <c r="C809" s="209"/>
      <c r="D809" s="223"/>
    </row>
    <row r="810" spans="1:4" ht="26.25" customHeight="1">
      <c r="A810" s="223"/>
      <c r="B810" s="223"/>
      <c r="C810" s="209"/>
      <c r="D810" s="223"/>
    </row>
    <row r="811" spans="1:4" ht="26.25" customHeight="1">
      <c r="A811" s="223"/>
      <c r="B811" s="223"/>
      <c r="C811" s="209"/>
      <c r="D811" s="223"/>
    </row>
    <row r="812" spans="1:4" ht="26.25" customHeight="1">
      <c r="A812" s="223"/>
      <c r="B812" s="223"/>
      <c r="C812" s="209"/>
      <c r="D812" s="223"/>
    </row>
    <row r="813" spans="1:4" ht="26.25" customHeight="1">
      <c r="A813" s="223"/>
      <c r="B813" s="223"/>
      <c r="C813" s="209"/>
      <c r="D813" s="223"/>
    </row>
    <row r="814" spans="1:4" ht="26.25" customHeight="1">
      <c r="A814" s="223"/>
      <c r="B814" s="223"/>
      <c r="C814" s="209"/>
      <c r="D814" s="223"/>
    </row>
    <row r="815" spans="1:4" ht="26.25" customHeight="1">
      <c r="A815" s="223"/>
      <c r="B815" s="223"/>
      <c r="C815" s="209"/>
      <c r="D815" s="223"/>
    </row>
    <row r="816" spans="1:4" ht="26.25" customHeight="1">
      <c r="A816" s="223"/>
      <c r="B816" s="223"/>
      <c r="C816" s="209"/>
      <c r="D816" s="223"/>
    </row>
    <row r="817" spans="1:4" ht="26.25" customHeight="1">
      <c r="A817" s="223"/>
      <c r="B817" s="223"/>
      <c r="C817" s="209"/>
      <c r="D817" s="223"/>
    </row>
    <row r="818" spans="1:4" ht="26.25" customHeight="1">
      <c r="A818" s="223"/>
      <c r="B818" s="223"/>
      <c r="C818" s="209"/>
      <c r="D818" s="223"/>
    </row>
    <row r="819" spans="1:4" ht="26.25" customHeight="1">
      <c r="A819" s="223"/>
      <c r="B819" s="223"/>
      <c r="C819" s="209"/>
      <c r="D819" s="223"/>
    </row>
    <row r="820" spans="1:4" ht="26.25" customHeight="1">
      <c r="A820" s="223"/>
      <c r="B820" s="223"/>
      <c r="C820" s="209"/>
      <c r="D820" s="223"/>
    </row>
    <row r="821" spans="1:4" ht="26.25" customHeight="1">
      <c r="A821" s="223"/>
      <c r="B821" s="223"/>
      <c r="C821" s="209"/>
      <c r="D821" s="223"/>
    </row>
    <row r="822" spans="1:4" ht="26.25" customHeight="1">
      <c r="A822" s="223"/>
      <c r="B822" s="223"/>
      <c r="C822" s="209"/>
      <c r="D822" s="223"/>
    </row>
    <row r="823" spans="1:4" ht="26.25" customHeight="1">
      <c r="A823" s="223"/>
      <c r="B823" s="223"/>
      <c r="C823" s="209"/>
      <c r="D823" s="223"/>
    </row>
    <row r="824" spans="1:4" ht="26.25" customHeight="1">
      <c r="A824" s="223"/>
      <c r="B824" s="223"/>
      <c r="C824" s="209"/>
      <c r="D824" s="223"/>
    </row>
    <row r="825" spans="1:4" ht="26.25" customHeight="1">
      <c r="A825" s="223"/>
      <c r="B825" s="223"/>
      <c r="C825" s="209"/>
      <c r="D825" s="223"/>
    </row>
    <row r="826" spans="1:4" ht="26.25" customHeight="1">
      <c r="A826" s="223"/>
      <c r="B826" s="223"/>
      <c r="C826" s="209"/>
      <c r="D826" s="223"/>
    </row>
    <row r="827" spans="1:4" ht="26.25" customHeight="1">
      <c r="A827" s="223"/>
      <c r="B827" s="223"/>
      <c r="C827" s="209"/>
      <c r="D827" s="223"/>
    </row>
    <row r="828" spans="1:4" ht="26.25" customHeight="1">
      <c r="A828" s="223"/>
      <c r="B828" s="223"/>
      <c r="C828" s="209"/>
      <c r="D828" s="223"/>
    </row>
    <row r="829" spans="1:4" ht="26.25" customHeight="1">
      <c r="A829" s="223"/>
      <c r="B829" s="223"/>
      <c r="C829" s="209"/>
      <c r="D829" s="223"/>
    </row>
    <row r="830" spans="1:4" ht="26.25" customHeight="1">
      <c r="A830" s="223"/>
      <c r="B830" s="223"/>
      <c r="C830" s="209"/>
      <c r="D830" s="223"/>
    </row>
    <row r="831" spans="1:4" ht="26.25" customHeight="1">
      <c r="A831" s="223"/>
      <c r="B831" s="223"/>
      <c r="C831" s="209"/>
      <c r="D831" s="223"/>
    </row>
    <row r="832" spans="1:4" ht="26.25" customHeight="1">
      <c r="A832" s="223"/>
      <c r="B832" s="223"/>
      <c r="C832" s="209"/>
      <c r="D832" s="223"/>
    </row>
    <row r="833" spans="1:4" ht="26.25" customHeight="1">
      <c r="A833" s="223"/>
      <c r="B833" s="223"/>
      <c r="C833" s="209"/>
      <c r="D833" s="223"/>
    </row>
    <row r="834" spans="1:4" ht="26.25" customHeight="1">
      <c r="A834" s="223"/>
      <c r="B834" s="223"/>
      <c r="C834" s="209"/>
      <c r="D834" s="223"/>
    </row>
    <row r="835" spans="1:4" ht="26.25" customHeight="1">
      <c r="A835" s="223"/>
      <c r="B835" s="223"/>
      <c r="C835" s="209"/>
      <c r="D835" s="223"/>
    </row>
    <row r="836" spans="1:4" ht="26.25" customHeight="1">
      <c r="A836" s="223"/>
      <c r="B836" s="223"/>
      <c r="C836" s="209"/>
      <c r="D836" s="223"/>
    </row>
    <row r="837" spans="1:4" ht="26.25" customHeight="1">
      <c r="A837" s="223"/>
      <c r="B837" s="223"/>
      <c r="C837" s="209"/>
      <c r="D837" s="223"/>
    </row>
    <row r="838" spans="1:4" ht="26.25" customHeight="1">
      <c r="A838" s="223"/>
      <c r="B838" s="223"/>
      <c r="C838" s="209"/>
      <c r="D838" s="223"/>
    </row>
    <row r="839" spans="1:4" ht="26.25" customHeight="1">
      <c r="A839" s="223"/>
      <c r="B839" s="223"/>
      <c r="C839" s="209"/>
      <c r="D839" s="223"/>
    </row>
    <row r="840" spans="1:4" ht="26.25" customHeight="1">
      <c r="A840" s="223"/>
      <c r="B840" s="223"/>
      <c r="C840" s="209"/>
      <c r="D840" s="223"/>
    </row>
    <row r="841" spans="1:4" ht="26.25" customHeight="1">
      <c r="A841" s="223"/>
      <c r="B841" s="223"/>
      <c r="C841" s="209"/>
      <c r="D841" s="223"/>
    </row>
    <row r="842" spans="1:4" ht="26.25" customHeight="1">
      <c r="A842" s="223"/>
      <c r="B842" s="223"/>
      <c r="C842" s="209"/>
      <c r="D842" s="223"/>
    </row>
    <row r="843" spans="1:4" ht="26.25" customHeight="1">
      <c r="A843" s="223"/>
      <c r="B843" s="223"/>
      <c r="C843" s="209"/>
      <c r="D843" s="223"/>
    </row>
    <row r="844" spans="1:4" ht="26.25" customHeight="1">
      <c r="A844" s="223"/>
      <c r="B844" s="223"/>
      <c r="C844" s="209"/>
      <c r="D844" s="223"/>
    </row>
    <row r="845" spans="1:4" ht="26.25" customHeight="1">
      <c r="A845" s="223"/>
      <c r="B845" s="223"/>
      <c r="C845" s="209"/>
      <c r="D845" s="223"/>
    </row>
    <row r="846" spans="1:4" ht="26.25" customHeight="1">
      <c r="A846" s="223"/>
      <c r="B846" s="223"/>
      <c r="C846" s="209"/>
      <c r="D846" s="223"/>
    </row>
    <row r="847" spans="1:4" ht="26.25" customHeight="1">
      <c r="A847" s="223"/>
      <c r="B847" s="223"/>
      <c r="C847" s="209"/>
      <c r="D847" s="223"/>
    </row>
    <row r="848" spans="1:4" ht="26.25" customHeight="1">
      <c r="A848" s="223"/>
      <c r="B848" s="223"/>
      <c r="C848" s="209"/>
      <c r="D848" s="223"/>
    </row>
    <row r="849" spans="1:4" ht="26.25" customHeight="1">
      <c r="A849" s="223"/>
      <c r="B849" s="223"/>
      <c r="C849" s="209"/>
      <c r="D849" s="223"/>
    </row>
    <row r="850" spans="1:4" ht="26.25" customHeight="1">
      <c r="A850" s="223"/>
      <c r="B850" s="223"/>
      <c r="C850" s="209"/>
      <c r="D850" s="223"/>
    </row>
    <row r="851" spans="1:4" ht="26.25" customHeight="1">
      <c r="A851" s="223"/>
      <c r="B851" s="223"/>
      <c r="C851" s="209"/>
      <c r="D851" s="223"/>
    </row>
    <row r="852" spans="1:4" ht="26.25" customHeight="1">
      <c r="A852" s="223"/>
      <c r="B852" s="223"/>
      <c r="C852" s="209"/>
      <c r="D852" s="223"/>
    </row>
    <row r="853" spans="1:4" ht="26.25" customHeight="1">
      <c r="A853" s="223"/>
      <c r="B853" s="223"/>
      <c r="C853" s="209"/>
      <c r="D853" s="223"/>
    </row>
    <row r="854" spans="1:4" ht="26.25" customHeight="1">
      <c r="A854" s="223"/>
      <c r="B854" s="223"/>
      <c r="C854" s="209"/>
      <c r="D854" s="223"/>
    </row>
    <row r="855" spans="1:4" ht="26.25" customHeight="1">
      <c r="A855" s="223"/>
      <c r="B855" s="223"/>
      <c r="C855" s="209"/>
      <c r="D855" s="223"/>
    </row>
    <row r="856" spans="1:4" ht="26.25" customHeight="1">
      <c r="A856" s="223"/>
      <c r="B856" s="223"/>
      <c r="C856" s="209"/>
      <c r="D856" s="223"/>
    </row>
    <row r="857" spans="1:4" ht="26.25" customHeight="1">
      <c r="A857" s="223"/>
      <c r="B857" s="223"/>
      <c r="C857" s="209"/>
      <c r="D857" s="223"/>
    </row>
    <row r="858" spans="1:4" ht="26.25" customHeight="1">
      <c r="A858" s="223"/>
      <c r="B858" s="223"/>
      <c r="C858" s="209"/>
      <c r="D858" s="223"/>
    </row>
    <row r="859" spans="1:4" ht="26.25" customHeight="1">
      <c r="A859" s="223"/>
      <c r="B859" s="223"/>
      <c r="C859" s="209"/>
      <c r="D859" s="223"/>
    </row>
    <row r="860" spans="1:4" ht="26.25" customHeight="1">
      <c r="A860" s="223"/>
      <c r="B860" s="223"/>
      <c r="C860" s="209"/>
      <c r="D860" s="223"/>
    </row>
    <row r="861" spans="1:4" ht="26.25" customHeight="1">
      <c r="A861" s="223"/>
      <c r="B861" s="223"/>
      <c r="C861" s="209"/>
      <c r="D861" s="223"/>
    </row>
    <row r="862" spans="1:4" ht="26.25" customHeight="1">
      <c r="A862" s="223"/>
      <c r="B862" s="223"/>
      <c r="C862" s="209"/>
      <c r="D862" s="223"/>
    </row>
    <row r="863" spans="1:4" ht="26.25" customHeight="1">
      <c r="A863" s="223"/>
      <c r="B863" s="223"/>
      <c r="C863" s="209"/>
      <c r="D863" s="223"/>
    </row>
    <row r="864" spans="1:4" ht="26.25" customHeight="1">
      <c r="A864" s="223"/>
      <c r="B864" s="223"/>
      <c r="C864" s="209"/>
      <c r="D864" s="223"/>
    </row>
    <row r="865" spans="1:4" ht="26.25" customHeight="1">
      <c r="A865" s="223"/>
      <c r="B865" s="223"/>
      <c r="C865" s="209"/>
      <c r="D865" s="223"/>
    </row>
    <row r="866" spans="1:4" ht="26.25" customHeight="1">
      <c r="A866" s="223"/>
      <c r="B866" s="223"/>
      <c r="C866" s="209"/>
      <c r="D866" s="223"/>
    </row>
    <row r="867" spans="1:4" ht="26.25" customHeight="1">
      <c r="A867" s="223"/>
      <c r="B867" s="223"/>
      <c r="C867" s="209"/>
      <c r="D867" s="223"/>
    </row>
    <row r="868" spans="1:4" ht="26.25" customHeight="1">
      <c r="A868" s="223"/>
      <c r="B868" s="223"/>
      <c r="C868" s="209"/>
      <c r="D868" s="223"/>
    </row>
    <row r="869" spans="1:4" ht="26.25" customHeight="1">
      <c r="A869" s="223"/>
      <c r="B869" s="223"/>
      <c r="C869" s="209"/>
      <c r="D869" s="223"/>
    </row>
    <row r="870" spans="1:4" ht="26.25" customHeight="1">
      <c r="A870" s="223"/>
      <c r="B870" s="223"/>
      <c r="C870" s="209"/>
      <c r="D870" s="223"/>
    </row>
    <row r="871" spans="1:4" ht="26.25" customHeight="1">
      <c r="A871" s="223"/>
      <c r="B871" s="223"/>
      <c r="C871" s="209"/>
      <c r="D871" s="223"/>
    </row>
    <row r="872" spans="1:4" ht="26.25" customHeight="1">
      <c r="A872" s="223"/>
      <c r="B872" s="223"/>
      <c r="C872" s="209"/>
      <c r="D872" s="223"/>
    </row>
    <row r="873" spans="1:4" ht="26.25" customHeight="1">
      <c r="A873" s="223"/>
      <c r="B873" s="223"/>
      <c r="C873" s="209"/>
      <c r="D873" s="223"/>
    </row>
    <row r="874" spans="1:4" ht="26.25" customHeight="1">
      <c r="A874" s="223"/>
      <c r="B874" s="223"/>
      <c r="C874" s="209"/>
      <c r="D874" s="223"/>
    </row>
    <row r="875" spans="1:4" ht="26.25" customHeight="1">
      <c r="A875" s="223"/>
      <c r="B875" s="223"/>
      <c r="C875" s="209"/>
      <c r="D875" s="223"/>
    </row>
    <row r="876" spans="1:4" ht="26.25" customHeight="1">
      <c r="A876" s="223"/>
      <c r="B876" s="223"/>
      <c r="C876" s="209"/>
      <c r="D876" s="223"/>
    </row>
    <row r="877" spans="1:4" ht="26.25" customHeight="1">
      <c r="A877" s="223"/>
      <c r="B877" s="223"/>
      <c r="C877" s="209"/>
      <c r="D877" s="223"/>
    </row>
    <row r="878" spans="1:4" ht="26.25" customHeight="1">
      <c r="A878" s="223"/>
      <c r="B878" s="223"/>
      <c r="C878" s="209"/>
      <c r="D878" s="223"/>
    </row>
    <row r="879" spans="1:4" ht="26.25" customHeight="1">
      <c r="A879" s="223"/>
      <c r="B879" s="223"/>
      <c r="C879" s="209"/>
      <c r="D879" s="223"/>
    </row>
    <row r="880" spans="1:4" ht="26.25" customHeight="1">
      <c r="A880" s="223"/>
      <c r="B880" s="223"/>
      <c r="C880" s="209"/>
      <c r="D880" s="223"/>
    </row>
    <row r="881" spans="1:4" ht="26.25" customHeight="1">
      <c r="A881" s="223"/>
      <c r="B881" s="223"/>
      <c r="C881" s="209"/>
      <c r="D881" s="223"/>
    </row>
    <row r="882" spans="1:4" ht="26.25" customHeight="1">
      <c r="A882" s="223"/>
      <c r="B882" s="223"/>
      <c r="C882" s="209"/>
      <c r="D882" s="223"/>
    </row>
    <row r="883" spans="1:4" ht="26.25" customHeight="1">
      <c r="A883" s="223"/>
      <c r="B883" s="223"/>
      <c r="C883" s="209"/>
      <c r="D883" s="223"/>
    </row>
    <row r="884" spans="1:4" ht="26.25" customHeight="1">
      <c r="A884" s="223"/>
      <c r="B884" s="223"/>
      <c r="C884" s="209"/>
      <c r="D884" s="223"/>
    </row>
    <row r="885" spans="1:4" ht="26.25" customHeight="1">
      <c r="A885" s="223"/>
      <c r="B885" s="223"/>
      <c r="C885" s="209"/>
      <c r="D885" s="223"/>
    </row>
    <row r="886" spans="1:4" ht="26.25" customHeight="1">
      <c r="A886" s="223"/>
      <c r="B886" s="223"/>
      <c r="C886" s="209"/>
      <c r="D886" s="223"/>
    </row>
    <row r="887" spans="1:4" ht="26.25" customHeight="1">
      <c r="A887" s="223"/>
      <c r="B887" s="223"/>
      <c r="C887" s="209"/>
      <c r="D887" s="223"/>
    </row>
    <row r="888" spans="1:4" ht="26.25" customHeight="1">
      <c r="A888" s="223"/>
      <c r="B888" s="223"/>
      <c r="C888" s="209"/>
      <c r="D888" s="223"/>
    </row>
    <row r="889" spans="1:4" ht="26.25" customHeight="1">
      <c r="A889" s="223"/>
      <c r="B889" s="223"/>
      <c r="C889" s="209"/>
      <c r="D889" s="223"/>
    </row>
    <row r="890" spans="1:4" ht="26.25" customHeight="1">
      <c r="A890" s="223"/>
      <c r="B890" s="223"/>
      <c r="C890" s="209"/>
      <c r="D890" s="223"/>
    </row>
    <row r="891" spans="1:4" ht="26.25" customHeight="1">
      <c r="A891" s="223"/>
      <c r="B891" s="223"/>
      <c r="C891" s="209"/>
      <c r="D891" s="223"/>
    </row>
    <row r="892" spans="1:4" ht="26.25" customHeight="1">
      <c r="A892" s="223"/>
      <c r="B892" s="223"/>
      <c r="C892" s="209"/>
      <c r="D892" s="223"/>
    </row>
    <row r="893" spans="1:4" ht="26.25" customHeight="1">
      <c r="A893" s="223"/>
      <c r="B893" s="223"/>
      <c r="C893" s="209"/>
      <c r="D893" s="223"/>
    </row>
    <row r="894" spans="1:4" ht="26.25" customHeight="1">
      <c r="A894" s="223"/>
      <c r="B894" s="223"/>
      <c r="C894" s="209"/>
      <c r="D894" s="223"/>
    </row>
    <row r="895" spans="1:4" ht="26.25" customHeight="1">
      <c r="A895" s="223"/>
      <c r="B895" s="223"/>
      <c r="C895" s="209"/>
      <c r="D895" s="223"/>
    </row>
    <row r="896" spans="1:4" ht="26.25" customHeight="1">
      <c r="A896" s="223"/>
      <c r="B896" s="223"/>
      <c r="C896" s="209"/>
      <c r="D896" s="223"/>
    </row>
    <row r="897" spans="1:4" ht="26.25" customHeight="1">
      <c r="A897" s="223"/>
      <c r="B897" s="223"/>
      <c r="C897" s="209"/>
      <c r="D897" s="223"/>
    </row>
    <row r="898" spans="1:4" ht="26.25" customHeight="1">
      <c r="A898" s="223"/>
      <c r="B898" s="223"/>
      <c r="C898" s="209"/>
      <c r="D898" s="223"/>
    </row>
    <row r="899" spans="1:4" ht="26.25" customHeight="1">
      <c r="A899" s="223"/>
      <c r="B899" s="223"/>
      <c r="C899" s="209"/>
      <c r="D899" s="223"/>
    </row>
    <row r="900" spans="1:4" ht="26.25" customHeight="1">
      <c r="A900" s="223"/>
      <c r="B900" s="223"/>
      <c r="C900" s="209"/>
      <c r="D900" s="223"/>
    </row>
    <row r="901" spans="1:4" ht="26.25" customHeight="1">
      <c r="A901" s="223"/>
      <c r="B901" s="223"/>
      <c r="C901" s="209"/>
      <c r="D901" s="223"/>
    </row>
    <row r="902" spans="1:4" ht="26.25" customHeight="1">
      <c r="A902" s="223"/>
      <c r="B902" s="223"/>
      <c r="C902" s="209"/>
      <c r="D902" s="223"/>
    </row>
    <row r="903" spans="1:4" ht="26.25" customHeight="1">
      <c r="A903" s="223"/>
      <c r="B903" s="223"/>
      <c r="C903" s="209"/>
      <c r="D903" s="223"/>
    </row>
    <row r="904" spans="1:4" ht="26.25" customHeight="1">
      <c r="A904" s="223"/>
      <c r="B904" s="223"/>
      <c r="C904" s="209"/>
      <c r="D904" s="223"/>
    </row>
    <row r="905" spans="1:4" ht="26.25" customHeight="1">
      <c r="A905" s="223"/>
      <c r="B905" s="223"/>
      <c r="C905" s="209"/>
      <c r="D905" s="223"/>
    </row>
    <row r="906" spans="1:4" ht="26.25" customHeight="1">
      <c r="A906" s="223"/>
      <c r="B906" s="223"/>
      <c r="C906" s="209"/>
      <c r="D906" s="223"/>
    </row>
    <row r="907" spans="1:4" ht="26.25" customHeight="1">
      <c r="A907" s="223"/>
      <c r="B907" s="223"/>
      <c r="C907" s="209"/>
      <c r="D907" s="223"/>
    </row>
    <row r="908" spans="1:4" ht="26.25" customHeight="1">
      <c r="A908" s="223"/>
      <c r="B908" s="223"/>
      <c r="C908" s="209"/>
      <c r="D908" s="223"/>
    </row>
    <row r="909" spans="1:4" ht="26.25" customHeight="1">
      <c r="A909" s="223"/>
      <c r="B909" s="223"/>
      <c r="C909" s="209"/>
      <c r="D909" s="223"/>
    </row>
    <row r="910" spans="1:4" ht="26.25" customHeight="1">
      <c r="A910" s="223"/>
      <c r="B910" s="223"/>
      <c r="C910" s="209"/>
      <c r="D910" s="223"/>
    </row>
    <row r="911" spans="1:4" ht="26.25" customHeight="1">
      <c r="A911" s="223"/>
      <c r="B911" s="223"/>
      <c r="C911" s="209"/>
      <c r="D911" s="223"/>
    </row>
    <row r="912" spans="1:4" ht="26.25" customHeight="1">
      <c r="A912" s="223"/>
      <c r="B912" s="223"/>
      <c r="C912" s="209"/>
      <c r="D912" s="223"/>
    </row>
    <row r="913" spans="1:4" ht="26.25" customHeight="1">
      <c r="A913" s="223"/>
      <c r="B913" s="223"/>
      <c r="C913" s="209"/>
      <c r="D913" s="223"/>
    </row>
    <row r="914" spans="1:4" ht="26.25" customHeight="1">
      <c r="A914" s="223"/>
      <c r="B914" s="223"/>
      <c r="C914" s="209"/>
      <c r="D914" s="223"/>
    </row>
    <row r="915" spans="1:4" ht="26.25" customHeight="1">
      <c r="A915" s="223"/>
      <c r="B915" s="223"/>
      <c r="C915" s="209"/>
      <c r="D915" s="223"/>
    </row>
    <row r="916" spans="1:4" ht="26.25" customHeight="1">
      <c r="A916" s="223"/>
      <c r="B916" s="223"/>
      <c r="C916" s="209"/>
      <c r="D916" s="223"/>
    </row>
    <row r="917" spans="1:4" ht="26.25" customHeight="1">
      <c r="A917" s="223"/>
      <c r="B917" s="223"/>
      <c r="C917" s="209"/>
      <c r="D917" s="223"/>
    </row>
    <row r="918" spans="1:4" ht="26.25" customHeight="1">
      <c r="A918" s="223"/>
      <c r="B918" s="223"/>
      <c r="C918" s="209"/>
      <c r="D918" s="223"/>
    </row>
    <row r="919" spans="1:4" ht="26.25" customHeight="1">
      <c r="A919" s="223"/>
      <c r="B919" s="223"/>
      <c r="C919" s="209"/>
      <c r="D919" s="223"/>
    </row>
    <row r="920" spans="1:4" ht="26.25" customHeight="1">
      <c r="A920" s="223"/>
      <c r="B920" s="223"/>
      <c r="C920" s="209"/>
      <c r="D920" s="223"/>
    </row>
    <row r="921" spans="1:4" ht="26.25" customHeight="1">
      <c r="A921" s="223"/>
      <c r="B921" s="223"/>
      <c r="C921" s="209"/>
      <c r="D921" s="223"/>
    </row>
    <row r="922" spans="1:4" ht="26.25" customHeight="1">
      <c r="A922" s="223"/>
      <c r="B922" s="223"/>
      <c r="C922" s="209"/>
      <c r="D922" s="223"/>
    </row>
    <row r="923" spans="1:4" ht="26.25" customHeight="1">
      <c r="A923" s="223"/>
      <c r="B923" s="223"/>
      <c r="C923" s="209"/>
      <c r="D923" s="223"/>
    </row>
    <row r="924" spans="1:4" ht="26.25" customHeight="1">
      <c r="A924" s="223"/>
      <c r="B924" s="223"/>
      <c r="C924" s="209"/>
      <c r="D924" s="223"/>
    </row>
    <row r="925" spans="1:4" ht="26.25" customHeight="1">
      <c r="A925" s="223"/>
      <c r="B925" s="223"/>
      <c r="C925" s="209"/>
      <c r="D925" s="223"/>
    </row>
    <row r="926" spans="1:4" ht="26.25" customHeight="1">
      <c r="A926" s="223"/>
      <c r="B926" s="223"/>
      <c r="C926" s="209"/>
      <c r="D926" s="223"/>
    </row>
    <row r="927" spans="1:4" ht="26.25" customHeight="1">
      <c r="A927" s="223"/>
      <c r="B927" s="223"/>
      <c r="C927" s="209"/>
      <c r="D927" s="223"/>
    </row>
    <row r="928" spans="1:4" ht="26.25" customHeight="1">
      <c r="A928" s="223"/>
      <c r="B928" s="223"/>
      <c r="C928" s="209"/>
      <c r="D928" s="223"/>
    </row>
    <row r="929" spans="1:4" ht="26.25" customHeight="1">
      <c r="A929" s="223"/>
      <c r="B929" s="223"/>
      <c r="C929" s="209"/>
      <c r="D929" s="223"/>
    </row>
    <row r="930" spans="1:4" ht="26.25" customHeight="1">
      <c r="A930" s="223"/>
      <c r="B930" s="223"/>
      <c r="C930" s="209"/>
      <c r="D930" s="223"/>
    </row>
    <row r="931" spans="1:4" ht="26.25" customHeight="1">
      <c r="A931" s="223"/>
      <c r="B931" s="223"/>
      <c r="C931" s="209"/>
      <c r="D931" s="223"/>
    </row>
    <row r="932" spans="1:4" ht="26.25" customHeight="1">
      <c r="A932" s="223"/>
      <c r="B932" s="223"/>
      <c r="C932" s="209"/>
      <c r="D932" s="223"/>
    </row>
    <row r="933" spans="1:4" ht="26.25" customHeight="1">
      <c r="A933" s="223"/>
      <c r="B933" s="223"/>
      <c r="C933" s="209"/>
      <c r="D933" s="223"/>
    </row>
    <row r="934" spans="1:4" ht="26.25" customHeight="1">
      <c r="A934" s="223"/>
      <c r="B934" s="223"/>
      <c r="C934" s="209"/>
      <c r="D934" s="223"/>
    </row>
    <row r="935" spans="1:4" ht="26.25" customHeight="1">
      <c r="A935" s="223"/>
      <c r="B935" s="223"/>
      <c r="C935" s="209"/>
      <c r="D935" s="223"/>
    </row>
    <row r="936" spans="1:4" ht="26.25" customHeight="1">
      <c r="A936" s="223"/>
      <c r="B936" s="223"/>
      <c r="C936" s="209"/>
      <c r="D936" s="223"/>
    </row>
    <row r="937" spans="1:4" ht="26.25" customHeight="1">
      <c r="A937" s="223"/>
      <c r="B937" s="223"/>
      <c r="C937" s="209"/>
      <c r="D937" s="223"/>
    </row>
    <row r="938" spans="1:4" ht="26.25" customHeight="1">
      <c r="A938" s="223"/>
      <c r="B938" s="223"/>
      <c r="C938" s="209"/>
      <c r="D938" s="223"/>
    </row>
    <row r="939" spans="1:4" ht="26.25" customHeight="1">
      <c r="A939" s="223"/>
      <c r="B939" s="223"/>
      <c r="C939" s="209"/>
      <c r="D939" s="223"/>
    </row>
    <row r="940" spans="1:4" ht="26.25" customHeight="1">
      <c r="A940" s="223"/>
      <c r="B940" s="223"/>
      <c r="C940" s="209"/>
      <c r="D940" s="223"/>
    </row>
    <row r="941" spans="1:4" ht="26.25" customHeight="1">
      <c r="A941" s="223"/>
      <c r="B941" s="223"/>
      <c r="C941" s="209"/>
      <c r="D941" s="223"/>
    </row>
    <row r="942" spans="1:4" ht="26.25" customHeight="1">
      <c r="A942" s="223"/>
      <c r="B942" s="223"/>
      <c r="C942" s="209"/>
      <c r="D942" s="223"/>
    </row>
    <row r="943" spans="1:4" ht="26.25" customHeight="1">
      <c r="A943" s="223"/>
      <c r="B943" s="223"/>
      <c r="C943" s="209"/>
      <c r="D943" s="223"/>
    </row>
    <row r="944" spans="1:4" ht="26.25" customHeight="1">
      <c r="A944" s="223"/>
      <c r="B944" s="223"/>
      <c r="C944" s="209"/>
      <c r="D944" s="223"/>
    </row>
    <row r="945" spans="1:4" ht="26.25" customHeight="1">
      <c r="A945" s="223"/>
      <c r="B945" s="223"/>
      <c r="C945" s="209"/>
      <c r="D945" s="223"/>
    </row>
    <row r="946" spans="1:4" ht="26.25" customHeight="1">
      <c r="A946" s="223"/>
      <c r="B946" s="223"/>
      <c r="C946" s="209"/>
      <c r="D946" s="223"/>
    </row>
    <row r="947" spans="1:4" ht="26.25" customHeight="1">
      <c r="A947" s="223"/>
      <c r="B947" s="223"/>
      <c r="C947" s="209"/>
      <c r="D947" s="223"/>
    </row>
    <row r="948" spans="1:4" ht="26.25" customHeight="1">
      <c r="A948" s="223"/>
      <c r="B948" s="223"/>
      <c r="C948" s="209"/>
      <c r="D948" s="223"/>
    </row>
    <row r="949" spans="1:4" ht="26.25" customHeight="1">
      <c r="A949" s="223"/>
      <c r="B949" s="223"/>
      <c r="C949" s="209"/>
      <c r="D949" s="223"/>
    </row>
    <row r="950" spans="1:4" ht="26.25" customHeight="1">
      <c r="A950" s="223"/>
      <c r="B950" s="223"/>
      <c r="C950" s="209"/>
      <c r="D950" s="223"/>
    </row>
    <row r="951" spans="1:4" ht="26.25" customHeight="1">
      <c r="A951" s="223"/>
      <c r="B951" s="223"/>
      <c r="C951" s="209"/>
      <c r="D951" s="223"/>
    </row>
    <row r="952" spans="1:4" ht="26.25" customHeight="1">
      <c r="A952" s="223"/>
      <c r="B952" s="223"/>
      <c r="C952" s="209"/>
      <c r="D952" s="223"/>
    </row>
    <row r="953" spans="1:4" ht="26.25" customHeight="1">
      <c r="A953" s="223"/>
      <c r="B953" s="223"/>
      <c r="C953" s="209"/>
      <c r="D953" s="223"/>
    </row>
    <row r="954" spans="1:4" ht="26.25" customHeight="1">
      <c r="A954" s="223"/>
      <c r="B954" s="223"/>
      <c r="C954" s="209"/>
      <c r="D954" s="223"/>
    </row>
    <row r="955" spans="1:4" ht="26.25" customHeight="1">
      <c r="A955" s="223"/>
      <c r="B955" s="223"/>
      <c r="C955" s="209"/>
      <c r="D955" s="223"/>
    </row>
    <row r="956" spans="1:4" ht="26.25" customHeight="1">
      <c r="A956" s="223"/>
      <c r="B956" s="223"/>
      <c r="C956" s="209"/>
      <c r="D956" s="223"/>
    </row>
    <row r="957" spans="1:4" ht="26.25" customHeight="1">
      <c r="A957" s="223"/>
      <c r="B957" s="223"/>
      <c r="C957" s="209"/>
      <c r="D957" s="223"/>
    </row>
    <row r="958" spans="1:4" ht="26.25" customHeight="1">
      <c r="A958" s="223"/>
      <c r="B958" s="223"/>
      <c r="C958" s="209"/>
      <c r="D958" s="223"/>
    </row>
    <row r="959" spans="1:4" ht="26.25" customHeight="1">
      <c r="A959" s="223"/>
      <c r="B959" s="223"/>
      <c r="C959" s="209"/>
      <c r="D959" s="223"/>
    </row>
    <row r="960" spans="1:4" ht="26.25" customHeight="1">
      <c r="A960" s="223"/>
      <c r="B960" s="223"/>
      <c r="C960" s="209"/>
      <c r="D960" s="223"/>
    </row>
    <row r="961" spans="1:4" ht="26.25" customHeight="1">
      <c r="A961" s="223"/>
      <c r="B961" s="223"/>
      <c r="C961" s="209"/>
      <c r="D961" s="223"/>
    </row>
    <row r="962" spans="1:4" ht="26.25" customHeight="1">
      <c r="A962" s="223"/>
      <c r="B962" s="223"/>
      <c r="C962" s="209"/>
      <c r="D962" s="223"/>
    </row>
    <row r="963" spans="1:4" ht="26.25" customHeight="1">
      <c r="A963" s="223"/>
      <c r="B963" s="223"/>
      <c r="C963" s="209"/>
      <c r="D963" s="223"/>
    </row>
    <row r="964" spans="1:4" ht="26.25" customHeight="1">
      <c r="A964" s="223"/>
      <c r="B964" s="223"/>
      <c r="C964" s="209"/>
      <c r="D964" s="223"/>
    </row>
    <row r="965" spans="1:4" ht="26.25" customHeight="1">
      <c r="A965" s="223"/>
      <c r="B965" s="223"/>
      <c r="C965" s="209"/>
      <c r="D965" s="223"/>
    </row>
    <row r="966" spans="1:4" ht="26.25" customHeight="1">
      <c r="A966" s="223"/>
      <c r="B966" s="223"/>
      <c r="C966" s="209"/>
      <c r="D966" s="223"/>
    </row>
    <row r="967" spans="1:4" ht="26.25" customHeight="1">
      <c r="A967" s="223"/>
      <c r="B967" s="223"/>
      <c r="C967" s="209"/>
      <c r="D967" s="223"/>
    </row>
    <row r="968" spans="1:4" ht="26.25" customHeight="1">
      <c r="A968" s="223"/>
      <c r="B968" s="223"/>
      <c r="C968" s="209"/>
      <c r="D968" s="223"/>
    </row>
    <row r="969" spans="1:4" ht="26.25" customHeight="1">
      <c r="A969" s="223"/>
      <c r="B969" s="223"/>
      <c r="C969" s="209"/>
      <c r="D969" s="223"/>
    </row>
    <row r="970" spans="1:4" ht="26.25" customHeight="1">
      <c r="A970" s="223"/>
      <c r="B970" s="223"/>
      <c r="C970" s="209"/>
      <c r="D970" s="223"/>
    </row>
    <row r="971" spans="1:4" ht="26.25" customHeight="1">
      <c r="A971" s="223"/>
      <c r="B971" s="223"/>
      <c r="C971" s="209"/>
      <c r="D971" s="223"/>
    </row>
    <row r="972" spans="1:4" ht="26.25" customHeight="1">
      <c r="A972" s="223"/>
      <c r="B972" s="223"/>
      <c r="C972" s="209"/>
      <c r="D972" s="223"/>
    </row>
    <row r="973" spans="1:4" ht="26.25" customHeight="1">
      <c r="A973" s="223"/>
      <c r="B973" s="223"/>
      <c r="C973" s="209"/>
      <c r="D973" s="223"/>
    </row>
    <row r="974" spans="1:4" ht="26.25" customHeight="1">
      <c r="A974" s="223"/>
      <c r="B974" s="223"/>
      <c r="C974" s="209"/>
      <c r="D974" s="223"/>
    </row>
    <row r="975" spans="1:4" ht="26.25" customHeight="1">
      <c r="A975" s="223"/>
      <c r="B975" s="223"/>
      <c r="C975" s="209"/>
      <c r="D975" s="223"/>
    </row>
    <row r="976" spans="1:4" ht="26.25" customHeight="1">
      <c r="A976" s="223"/>
      <c r="B976" s="223"/>
      <c r="C976" s="209"/>
      <c r="D976" s="223"/>
    </row>
    <row r="977" spans="1:4" ht="26.25" customHeight="1">
      <c r="A977" s="223"/>
      <c r="B977" s="223"/>
      <c r="C977" s="209"/>
      <c r="D977" s="223"/>
    </row>
    <row r="978" spans="1:4" ht="26.25" customHeight="1">
      <c r="A978" s="223"/>
      <c r="B978" s="223"/>
      <c r="C978" s="209"/>
      <c r="D978" s="223"/>
    </row>
    <row r="979" spans="1:4" ht="26.25" customHeight="1">
      <c r="A979" s="223"/>
      <c r="B979" s="223"/>
      <c r="C979" s="209"/>
      <c r="D979" s="223"/>
    </row>
    <row r="980" spans="1:4" ht="26.25" customHeight="1">
      <c r="A980" s="223"/>
      <c r="B980" s="223"/>
      <c r="C980" s="209"/>
      <c r="D980" s="223"/>
    </row>
    <row r="981" spans="1:4" ht="26.25" customHeight="1">
      <c r="A981" s="223"/>
      <c r="B981" s="223"/>
      <c r="C981" s="209"/>
      <c r="D981" s="223"/>
    </row>
    <row r="982" spans="1:4" ht="26.25" customHeight="1">
      <c r="A982" s="223"/>
      <c r="B982" s="223"/>
      <c r="C982" s="209"/>
      <c r="D982" s="223"/>
    </row>
    <row r="983" spans="1:4" ht="26.25" customHeight="1">
      <c r="A983" s="223"/>
      <c r="B983" s="223"/>
      <c r="C983" s="209"/>
      <c r="D983" s="223"/>
    </row>
    <row r="984" spans="1:4" ht="26.25" customHeight="1">
      <c r="A984" s="223"/>
      <c r="B984" s="223"/>
      <c r="C984" s="209"/>
      <c r="D984" s="223"/>
    </row>
    <row r="985" spans="1:4" ht="26.25" customHeight="1">
      <c r="A985" s="223"/>
      <c r="B985" s="223"/>
      <c r="C985" s="209"/>
      <c r="D985" s="223"/>
    </row>
    <row r="986" spans="1:4" ht="26.25" customHeight="1">
      <c r="A986" s="223"/>
      <c r="B986" s="223"/>
      <c r="C986" s="209"/>
      <c r="D986" s="223"/>
    </row>
    <row r="987" spans="1:4" ht="26.25" customHeight="1">
      <c r="A987" s="223"/>
      <c r="B987" s="223"/>
      <c r="C987" s="209"/>
      <c r="D987" s="223"/>
    </row>
    <row r="988" spans="1:4" ht="26.25" customHeight="1">
      <c r="A988" s="223"/>
      <c r="B988" s="223"/>
      <c r="C988" s="209"/>
      <c r="D988" s="223"/>
    </row>
    <row r="989" spans="1:4" ht="26.25" customHeight="1">
      <c r="A989" s="223"/>
      <c r="B989" s="223"/>
      <c r="C989" s="209"/>
      <c r="D989" s="223"/>
    </row>
    <row r="990" spans="1:4" ht="26.25" customHeight="1">
      <c r="A990" s="223"/>
      <c r="B990" s="223"/>
      <c r="C990" s="209"/>
      <c r="D990" s="223"/>
    </row>
    <row r="991" spans="1:4" ht="26.25" customHeight="1">
      <c r="A991" s="223"/>
      <c r="B991" s="223"/>
      <c r="C991" s="209"/>
      <c r="D991" s="223"/>
    </row>
    <row r="992" spans="1:4" ht="26.25" customHeight="1">
      <c r="A992" s="223"/>
      <c r="B992" s="223"/>
      <c r="C992" s="209"/>
      <c r="D992" s="223"/>
    </row>
    <row r="993" spans="1:4" ht="26.25" customHeight="1">
      <c r="A993" s="223"/>
      <c r="B993" s="223"/>
      <c r="C993" s="209"/>
      <c r="D993" s="223"/>
    </row>
    <row r="994" spans="1:4" ht="26.25" customHeight="1">
      <c r="A994" s="223"/>
      <c r="B994" s="223"/>
      <c r="C994" s="209"/>
      <c r="D994" s="223"/>
    </row>
    <row r="995" spans="1:4" ht="26.25" customHeight="1">
      <c r="A995" s="223"/>
      <c r="B995" s="223"/>
      <c r="C995" s="209"/>
      <c r="D995" s="223"/>
    </row>
    <row r="996" spans="1:4" ht="26.25" customHeight="1">
      <c r="A996" s="223"/>
      <c r="B996" s="223"/>
      <c r="C996" s="209"/>
      <c r="D996" s="223"/>
    </row>
    <row r="997" spans="1:4" ht="26.25" customHeight="1">
      <c r="A997" s="223"/>
      <c r="B997" s="223"/>
      <c r="C997" s="209"/>
      <c r="D997" s="223"/>
    </row>
    <row r="998" spans="1:4" ht="26.25" customHeight="1">
      <c r="A998" s="223"/>
      <c r="B998" s="223"/>
      <c r="C998" s="209"/>
      <c r="D998" s="223"/>
    </row>
    <row r="999" spans="1:4" ht="26.25" customHeight="1">
      <c r="A999" s="223"/>
      <c r="B999" s="223"/>
      <c r="C999" s="209"/>
      <c r="D999" s="223"/>
    </row>
    <row r="1000" spans="1:4" ht="26.25" customHeight="1">
      <c r="A1000" s="223"/>
      <c r="B1000" s="223"/>
      <c r="C1000" s="209"/>
      <c r="D1000" s="223"/>
    </row>
    <row r="1001" spans="1:4" ht="26.25" customHeight="1">
      <c r="A1001" s="223"/>
      <c r="B1001" s="223"/>
      <c r="C1001" s="209"/>
      <c r="D1001" s="223"/>
    </row>
    <row r="1002" spans="1:4" ht="26.25" customHeight="1">
      <c r="A1002" s="223"/>
      <c r="B1002" s="223"/>
      <c r="C1002" s="209"/>
      <c r="D1002" s="223"/>
    </row>
    <row r="1003" spans="1:4" ht="26.25" customHeight="1">
      <c r="A1003" s="223"/>
      <c r="B1003" s="223"/>
      <c r="C1003" s="209"/>
      <c r="D1003" s="223"/>
    </row>
    <row r="1004" spans="1:4" ht="26.25" customHeight="1">
      <c r="A1004" s="223"/>
      <c r="B1004" s="223"/>
      <c r="C1004" s="209"/>
      <c r="D1004" s="223"/>
    </row>
    <row r="1005" spans="1:4" ht="26.25" customHeight="1">
      <c r="A1005" s="223"/>
      <c r="B1005" s="223"/>
      <c r="C1005" s="209"/>
      <c r="D1005" s="223"/>
    </row>
    <row r="1006" spans="1:4" ht="26.25" customHeight="1">
      <c r="A1006" s="223"/>
      <c r="B1006" s="223"/>
      <c r="C1006" s="209"/>
      <c r="D1006" s="223"/>
    </row>
    <row r="1007" spans="1:4" ht="26.25" customHeight="1">
      <c r="A1007" s="223"/>
      <c r="B1007" s="223"/>
      <c r="C1007" s="209"/>
      <c r="D1007" s="223"/>
    </row>
    <row r="1008" spans="1:4" ht="26.25" customHeight="1">
      <c r="A1008" s="223"/>
      <c r="B1008" s="223"/>
      <c r="C1008" s="209"/>
      <c r="D1008" s="223"/>
    </row>
    <row r="1009" spans="1:4" ht="26.25" customHeight="1">
      <c r="A1009" s="223"/>
      <c r="B1009" s="223"/>
      <c r="C1009" s="209"/>
      <c r="D1009" s="223"/>
    </row>
    <row r="1010" spans="1:4" ht="26.25" customHeight="1">
      <c r="A1010" s="223"/>
      <c r="B1010" s="223"/>
      <c r="C1010" s="209"/>
      <c r="D1010" s="223"/>
    </row>
    <row r="1011" spans="1:4" ht="26.25" customHeight="1">
      <c r="A1011" s="223"/>
      <c r="B1011" s="223"/>
      <c r="C1011" s="209"/>
      <c r="D1011" s="223"/>
    </row>
    <row r="1012" spans="1:4" ht="26.25" customHeight="1">
      <c r="A1012" s="223"/>
      <c r="B1012" s="223"/>
      <c r="C1012" s="209"/>
      <c r="D1012" s="223"/>
    </row>
    <row r="1013" spans="1:4" ht="26.25" customHeight="1">
      <c r="A1013" s="223"/>
      <c r="B1013" s="223"/>
      <c r="C1013" s="209"/>
      <c r="D1013" s="223"/>
    </row>
    <row r="1014" spans="1:4" ht="26.25" customHeight="1">
      <c r="A1014" s="223"/>
      <c r="B1014" s="223"/>
      <c r="C1014" s="209"/>
      <c r="D1014" s="223"/>
    </row>
    <row r="1015" spans="1:4" ht="26.25" customHeight="1">
      <c r="A1015" s="223"/>
      <c r="B1015" s="223"/>
      <c r="C1015" s="209"/>
      <c r="D1015" s="223"/>
    </row>
    <row r="1016" spans="1:4" ht="26.25" customHeight="1">
      <c r="A1016" s="223"/>
      <c r="B1016" s="223"/>
      <c r="C1016" s="209"/>
      <c r="D1016" s="223"/>
    </row>
    <row r="1017" spans="1:4" ht="26.25" customHeight="1">
      <c r="A1017" s="223"/>
      <c r="B1017" s="223"/>
      <c r="C1017" s="209"/>
      <c r="D1017" s="223"/>
    </row>
    <row r="1018" spans="1:4" ht="26.25" customHeight="1">
      <c r="A1018" s="223"/>
      <c r="B1018" s="223"/>
      <c r="C1018" s="209"/>
      <c r="D1018" s="223"/>
    </row>
    <row r="1019" spans="1:4" ht="26.25" customHeight="1">
      <c r="A1019" s="223"/>
      <c r="B1019" s="223"/>
      <c r="C1019" s="209"/>
      <c r="D1019" s="223"/>
    </row>
    <row r="1020" spans="1:4" ht="26.25" customHeight="1">
      <c r="A1020" s="223"/>
      <c r="B1020" s="223"/>
      <c r="C1020" s="209"/>
      <c r="D1020" s="223"/>
    </row>
    <row r="1021" spans="1:4" ht="26.25" customHeight="1">
      <c r="A1021" s="223"/>
      <c r="B1021" s="223"/>
      <c r="C1021" s="209"/>
      <c r="D1021" s="223"/>
    </row>
    <row r="1022" spans="1:4" ht="26.25" customHeight="1">
      <c r="A1022" s="223"/>
      <c r="B1022" s="223"/>
      <c r="C1022" s="209"/>
      <c r="D1022" s="223"/>
    </row>
    <row r="1023" spans="1:4" ht="26.25" customHeight="1">
      <c r="A1023" s="223"/>
      <c r="B1023" s="223"/>
      <c r="C1023" s="209"/>
      <c r="D1023" s="223"/>
    </row>
    <row r="1024" spans="1:4" ht="26.25" customHeight="1">
      <c r="A1024" s="223"/>
      <c r="B1024" s="223"/>
      <c r="C1024" s="209"/>
      <c r="D1024" s="223"/>
    </row>
    <row r="1025" spans="1:4" ht="26.25" customHeight="1">
      <c r="A1025" s="223"/>
      <c r="B1025" s="223"/>
      <c r="C1025" s="209"/>
      <c r="D1025" s="223"/>
    </row>
    <row r="1026" spans="1:4" ht="26.25" customHeight="1">
      <c r="A1026" s="223"/>
      <c r="B1026" s="223"/>
      <c r="C1026" s="209"/>
      <c r="D1026" s="223"/>
    </row>
    <row r="1027" spans="1:4" ht="26.25" customHeight="1">
      <c r="A1027" s="223"/>
      <c r="B1027" s="223"/>
      <c r="C1027" s="209"/>
      <c r="D1027" s="223"/>
    </row>
    <row r="1028" spans="1:4" ht="26.25" customHeight="1">
      <c r="A1028" s="223"/>
      <c r="B1028" s="223"/>
      <c r="C1028" s="209"/>
      <c r="D1028" s="223"/>
    </row>
    <row r="1029" spans="1:4" ht="26.25" customHeight="1">
      <c r="A1029" s="223"/>
      <c r="B1029" s="223"/>
      <c r="C1029" s="209"/>
      <c r="D1029" s="223"/>
    </row>
    <row r="1030" spans="1:4" ht="26.25" customHeight="1">
      <c r="A1030" s="223"/>
      <c r="B1030" s="223"/>
      <c r="C1030" s="209"/>
      <c r="D1030" s="223"/>
    </row>
    <row r="1031" spans="1:4" ht="26.25" customHeight="1">
      <c r="A1031" s="223"/>
      <c r="B1031" s="223"/>
      <c r="C1031" s="209"/>
      <c r="D1031" s="223"/>
    </row>
    <row r="1032" spans="1:4" ht="26.25" customHeight="1">
      <c r="A1032" s="223"/>
      <c r="B1032" s="223"/>
      <c r="C1032" s="209"/>
      <c r="D1032" s="223"/>
    </row>
    <row r="1033" spans="1:4" ht="26.25" customHeight="1">
      <c r="A1033" s="223"/>
      <c r="B1033" s="223"/>
      <c r="C1033" s="209"/>
      <c r="D1033" s="223"/>
    </row>
    <row r="1034" spans="1:4" ht="26.25" customHeight="1">
      <c r="A1034" s="223"/>
      <c r="B1034" s="223"/>
      <c r="C1034" s="209"/>
      <c r="D1034" s="223"/>
    </row>
    <row r="1035" spans="1:4" ht="26.25" customHeight="1">
      <c r="A1035" s="223"/>
      <c r="B1035" s="223"/>
      <c r="C1035" s="209"/>
      <c r="D1035" s="223"/>
    </row>
    <row r="1036" spans="1:4" ht="26.25" customHeight="1">
      <c r="A1036" s="223"/>
      <c r="B1036" s="223"/>
      <c r="C1036" s="209"/>
      <c r="D1036" s="223"/>
    </row>
    <row r="1037" spans="1:4" ht="26.25" customHeight="1">
      <c r="A1037" s="223"/>
      <c r="B1037" s="223"/>
      <c r="C1037" s="209"/>
      <c r="D1037" s="223"/>
    </row>
    <row r="1038" spans="1:4" ht="26.25" customHeight="1">
      <c r="A1038" s="223"/>
      <c r="B1038" s="223"/>
      <c r="C1038" s="209"/>
      <c r="D1038" s="223"/>
    </row>
    <row r="1039" spans="1:4" ht="26.25" customHeight="1">
      <c r="A1039" s="223"/>
      <c r="B1039" s="223"/>
      <c r="C1039" s="209"/>
      <c r="D1039" s="223"/>
    </row>
    <row r="1040" spans="1:4" ht="26.25" customHeight="1">
      <c r="A1040" s="223"/>
      <c r="B1040" s="223"/>
      <c r="C1040" s="209"/>
      <c r="D1040" s="223"/>
    </row>
    <row r="1041" spans="1:4" ht="26.25" customHeight="1">
      <c r="A1041" s="223"/>
      <c r="B1041" s="223"/>
      <c r="C1041" s="209"/>
      <c r="D1041" s="223"/>
    </row>
    <row r="1042" spans="1:4" ht="26.25" customHeight="1">
      <c r="A1042" s="223"/>
      <c r="B1042" s="223"/>
      <c r="C1042" s="209"/>
      <c r="D1042" s="223"/>
    </row>
  </sheetData>
  <sheetProtection selectLockedCells="1" selectUnlockedCells="1"/>
  <mergeCells count="16">
    <mergeCell ref="C5:C13"/>
    <mergeCell ref="C14:C23"/>
    <mergeCell ref="C24:C26"/>
    <mergeCell ref="C59:C66"/>
    <mergeCell ref="C67:C71"/>
    <mergeCell ref="C72:C77"/>
    <mergeCell ref="C50:C55"/>
    <mergeCell ref="C56:C58"/>
    <mergeCell ref="C27:C32"/>
    <mergeCell ref="C33:C37"/>
    <mergeCell ref="C45:C49"/>
    <mergeCell ref="C78:C81"/>
    <mergeCell ref="C84:C89"/>
    <mergeCell ref="C42:C44"/>
    <mergeCell ref="C90:C96"/>
    <mergeCell ref="C97:C100"/>
  </mergeCells>
  <phoneticPr fontId="32" type="noConversion"/>
  <pageMargins left="0.15748031496062992" right="0.15748031496062992" top="0.15748031496062992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F19"/>
  <sheetViews>
    <sheetView topLeftCell="A4" zoomScaleNormal="100" workbookViewId="0">
      <selection activeCell="D7" sqref="D7:F8"/>
    </sheetView>
  </sheetViews>
  <sheetFormatPr defaultRowHeight="12.75"/>
  <cols>
    <col min="1" max="1" width="1.85546875" style="8" customWidth="1"/>
    <col min="2" max="2" width="4.85546875" style="8" customWidth="1"/>
    <col min="3" max="3" width="21.7109375" style="8" customWidth="1"/>
    <col min="4" max="4" width="18.85546875" style="8" customWidth="1"/>
    <col min="5" max="5" width="15.28515625" style="8" customWidth="1"/>
    <col min="6" max="6" width="15.5703125" style="55" customWidth="1"/>
    <col min="7" max="7" width="9.140625" style="8"/>
    <col min="8" max="8" width="13.85546875" style="8" bestFit="1" customWidth="1"/>
    <col min="9" max="16384" width="9.140625" style="8"/>
  </cols>
  <sheetData>
    <row r="1" spans="1:6" s="22" customFormat="1">
      <c r="F1" s="72"/>
    </row>
    <row r="2" spans="1:6" s="22" customFormat="1">
      <c r="F2" s="72"/>
    </row>
    <row r="3" spans="1:6" s="15" customFormat="1" ht="12.75" customHeight="1">
      <c r="F3" s="21"/>
    </row>
    <row r="4" spans="1:6" s="58" customFormat="1" ht="21" customHeight="1">
      <c r="C4" s="56"/>
      <c r="F4" s="59"/>
    </row>
    <row r="5" spans="1:6" ht="39.75" customHeight="1">
      <c r="B5" s="860" t="s">
        <v>248</v>
      </c>
      <c r="C5" s="860"/>
      <c r="D5" s="860"/>
      <c r="E5" s="860"/>
      <c r="F5" s="860"/>
    </row>
    <row r="6" spans="1:6">
      <c r="C6" s="54"/>
    </row>
    <row r="7" spans="1:6" ht="13.5" thickBot="1">
      <c r="D7" s="30"/>
      <c r="E7" s="30"/>
      <c r="F7" s="639" t="s">
        <v>327</v>
      </c>
    </row>
    <row r="8" spans="1:6" ht="54" customHeight="1" thickBot="1">
      <c r="B8" s="385" t="s">
        <v>19</v>
      </c>
      <c r="C8" s="653" t="s">
        <v>1</v>
      </c>
      <c r="D8" s="94" t="s">
        <v>326</v>
      </c>
      <c r="E8" s="172" t="s">
        <v>321</v>
      </c>
      <c r="F8" s="640" t="s">
        <v>324</v>
      </c>
    </row>
    <row r="9" spans="1:6" s="6" customFormat="1" ht="36" customHeight="1">
      <c r="B9" s="575">
        <v>1</v>
      </c>
      <c r="C9" s="663" t="s">
        <v>8</v>
      </c>
      <c r="D9" s="664">
        <v>3023725.71</v>
      </c>
      <c r="E9" s="86">
        <v>2917670.06566667</v>
      </c>
      <c r="F9" s="665">
        <v>972557</v>
      </c>
    </row>
    <row r="10" spans="1:6" s="6" customFormat="1" ht="34.5" customHeight="1" thickBot="1">
      <c r="B10" s="296">
        <v>2</v>
      </c>
      <c r="C10" s="666" t="s">
        <v>83</v>
      </c>
      <c r="D10" s="667">
        <v>98312.43</v>
      </c>
      <c r="E10" s="637">
        <v>66645.858333333337</v>
      </c>
      <c r="F10" s="596">
        <v>22215</v>
      </c>
    </row>
    <row r="11" spans="1:6" s="6" customFormat="1">
      <c r="F11" s="3"/>
    </row>
    <row r="12" spans="1:6" s="119" customFormat="1">
      <c r="B12" s="24"/>
      <c r="C12" s="24"/>
      <c r="F12" s="124"/>
    </row>
    <row r="13" spans="1:6" s="39" customFormat="1">
      <c r="C13" s="67"/>
      <c r="F13" s="57"/>
    </row>
    <row r="14" spans="1:6" s="39" customFormat="1">
      <c r="C14" s="67"/>
      <c r="F14" s="57"/>
    </row>
    <row r="15" spans="1:6" s="18" customFormat="1">
      <c r="F15" s="35"/>
    </row>
    <row r="16" spans="1:6" s="23" customFormat="1">
      <c r="A16" s="14"/>
      <c r="B16" s="58"/>
      <c r="C16" s="53"/>
      <c r="F16" s="24"/>
    </row>
    <row r="17" spans="1:6" s="15" customFormat="1">
      <c r="A17" s="13"/>
      <c r="B17" s="58"/>
      <c r="C17" s="39"/>
      <c r="F17" s="21"/>
    </row>
    <row r="18" spans="1:6" s="50" customFormat="1">
      <c r="A18" s="23"/>
      <c r="B18" s="58"/>
      <c r="C18" s="58"/>
      <c r="F18" s="53"/>
    </row>
    <row r="19" spans="1:6" s="58" customFormat="1">
      <c r="B19" s="56"/>
      <c r="F19" s="59"/>
    </row>
  </sheetData>
  <sheetProtection selectLockedCells="1" selectUnlockedCells="1"/>
  <mergeCells count="1">
    <mergeCell ref="B5:F5"/>
  </mergeCells>
  <phoneticPr fontId="32" type="noConversion"/>
  <pageMargins left="0.15748031496063" right="0.196850393700787" top="0.23622047244094499" bottom="0.196850393700787" header="0.23622047244094499" footer="0.196850393700787"/>
  <pageSetup paperSize="9" scale="90" firstPageNumber="0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B1:G38"/>
  <sheetViews>
    <sheetView workbookViewId="0">
      <pane ySplit="4" topLeftCell="A26" activePane="bottomLeft" state="frozen"/>
      <selection activeCell="S25" sqref="S25"/>
      <selection pane="bottomLeft" activeCell="N35" sqref="N35"/>
    </sheetView>
  </sheetViews>
  <sheetFormatPr defaultRowHeight="12.75"/>
  <cols>
    <col min="1" max="1" width="1.7109375" customWidth="1"/>
    <col min="2" max="2" width="6" customWidth="1"/>
    <col min="3" max="3" width="31.7109375" style="195" customWidth="1"/>
    <col min="4" max="4" width="46.140625" style="668" customWidth="1"/>
    <col min="5" max="5" width="15.42578125" style="668" customWidth="1"/>
    <col min="6" max="7" width="14.85546875" style="669" customWidth="1"/>
  </cols>
  <sheetData>
    <row r="1" spans="2:7" ht="21" customHeight="1"/>
    <row r="2" spans="2:7" ht="18.75" customHeight="1">
      <c r="B2" s="195" t="s">
        <v>221</v>
      </c>
    </row>
    <row r="3" spans="2:7" ht="22.5" customHeight="1" thickBot="1">
      <c r="E3" s="30"/>
      <c r="F3" s="30"/>
      <c r="G3" s="639" t="s">
        <v>327</v>
      </c>
    </row>
    <row r="4" spans="2:7" s="212" customFormat="1" ht="42.75" customHeight="1" thickBot="1">
      <c r="B4" s="385" t="s">
        <v>19</v>
      </c>
      <c r="C4" s="653" t="s">
        <v>217</v>
      </c>
      <c r="D4" s="694" t="s">
        <v>13</v>
      </c>
      <c r="E4" s="94" t="s">
        <v>326</v>
      </c>
      <c r="F4" s="172" t="s">
        <v>321</v>
      </c>
      <c r="G4" s="640" t="s">
        <v>324</v>
      </c>
    </row>
    <row r="5" spans="2:7" ht="25.5">
      <c r="B5" s="216">
        <v>1</v>
      </c>
      <c r="C5" s="861" t="s">
        <v>230</v>
      </c>
      <c r="D5" s="682" t="s">
        <v>213</v>
      </c>
      <c r="E5" s="676">
        <v>29391.81</v>
      </c>
      <c r="F5" s="695">
        <v>29697.91</v>
      </c>
      <c r="G5" s="662">
        <v>9899</v>
      </c>
    </row>
    <row r="6" spans="2:7">
      <c r="B6" s="200">
        <v>2</v>
      </c>
      <c r="C6" s="861"/>
      <c r="D6" s="452" t="s">
        <v>260</v>
      </c>
      <c r="E6" s="675">
        <v>0</v>
      </c>
      <c r="F6" s="673">
        <v>1933.75</v>
      </c>
      <c r="G6" s="696">
        <v>645</v>
      </c>
    </row>
    <row r="7" spans="2:7">
      <c r="B7" s="200">
        <v>3</v>
      </c>
      <c r="C7" s="862"/>
      <c r="D7" s="677" t="s">
        <v>153</v>
      </c>
      <c r="E7" s="675">
        <v>58762.200000000004</v>
      </c>
      <c r="F7" s="673">
        <v>29381.1</v>
      </c>
      <c r="G7" s="696">
        <v>9794</v>
      </c>
    </row>
    <row r="8" spans="2:7" s="195" customFormat="1" ht="13.5" thickBot="1">
      <c r="B8" s="201"/>
      <c r="C8" s="202"/>
      <c r="D8" s="678" t="s">
        <v>7</v>
      </c>
      <c r="E8" s="681">
        <f>SUM(E5:E7)</f>
        <v>88154.010000000009</v>
      </c>
      <c r="F8" s="681">
        <v>61012.759999999995</v>
      </c>
      <c r="G8" s="697">
        <v>20338</v>
      </c>
    </row>
    <row r="9" spans="2:7" ht="16.5" customHeight="1">
      <c r="B9" s="216">
        <v>1</v>
      </c>
      <c r="C9" s="862" t="s">
        <v>231</v>
      </c>
      <c r="D9" s="682" t="s">
        <v>228</v>
      </c>
      <c r="E9" s="683">
        <v>236961.13</v>
      </c>
      <c r="F9" s="673">
        <v>370454.61</v>
      </c>
      <c r="G9" s="696">
        <v>123485</v>
      </c>
    </row>
    <row r="10" spans="2:7" ht="22.5" customHeight="1">
      <c r="B10" s="200">
        <v>2</v>
      </c>
      <c r="C10" s="863"/>
      <c r="D10" s="452" t="s">
        <v>49</v>
      </c>
      <c r="E10" s="674">
        <v>152026.07</v>
      </c>
      <c r="F10" s="673">
        <v>292991.63</v>
      </c>
      <c r="G10" s="696">
        <v>97664</v>
      </c>
    </row>
    <row r="11" spans="2:7">
      <c r="B11" s="200">
        <v>3</v>
      </c>
      <c r="C11" s="863"/>
      <c r="D11" s="677" t="s">
        <v>153</v>
      </c>
      <c r="E11" s="674">
        <v>77319.06</v>
      </c>
      <c r="F11" s="673">
        <v>85308.9</v>
      </c>
      <c r="G11" s="696">
        <v>28436</v>
      </c>
    </row>
    <row r="12" spans="2:7" s="195" customFormat="1" ht="13.5" thickBot="1">
      <c r="B12" s="506"/>
      <c r="C12" s="419"/>
      <c r="D12" s="684" t="s">
        <v>7</v>
      </c>
      <c r="E12" s="681">
        <f>SUM(E9:E11)</f>
        <v>466306.26</v>
      </c>
      <c r="F12" s="679">
        <v>748755.14</v>
      </c>
      <c r="G12" s="697">
        <v>249585</v>
      </c>
    </row>
    <row r="13" spans="2:7" ht="15" customHeight="1">
      <c r="B13" s="215">
        <v>1</v>
      </c>
      <c r="C13" s="864" t="s">
        <v>232</v>
      </c>
      <c r="D13" s="670" t="s">
        <v>228</v>
      </c>
      <c r="E13" s="676">
        <v>308580.08999999997</v>
      </c>
      <c r="F13" s="673">
        <v>200117.03000000003</v>
      </c>
      <c r="G13" s="696">
        <v>66706</v>
      </c>
    </row>
    <row r="14" spans="2:7" ht="15" customHeight="1">
      <c r="B14" s="200">
        <v>2</v>
      </c>
      <c r="C14" s="861"/>
      <c r="D14" s="452" t="s">
        <v>49</v>
      </c>
      <c r="E14" s="675">
        <v>0</v>
      </c>
      <c r="F14" s="673">
        <v>613212.74</v>
      </c>
      <c r="G14" s="696">
        <v>204404</v>
      </c>
    </row>
    <row r="15" spans="2:7" ht="31.5" customHeight="1">
      <c r="B15" s="200">
        <v>3</v>
      </c>
      <c r="C15" s="862"/>
      <c r="D15" s="677" t="s">
        <v>153</v>
      </c>
      <c r="E15" s="675">
        <v>211651.02</v>
      </c>
      <c r="F15" s="673">
        <v>94067.12</v>
      </c>
      <c r="G15" s="696">
        <v>31356</v>
      </c>
    </row>
    <row r="16" spans="2:7" s="195" customFormat="1" ht="13.5" thickBot="1">
      <c r="B16" s="201"/>
      <c r="C16" s="202"/>
      <c r="D16" s="678" t="s">
        <v>7</v>
      </c>
      <c r="E16" s="680">
        <f>SUM(E13:E15)</f>
        <v>520231.11</v>
      </c>
      <c r="F16" s="679">
        <v>907396.89</v>
      </c>
      <c r="G16" s="697">
        <v>302466</v>
      </c>
    </row>
    <row r="17" spans="2:7" ht="19.5" customHeight="1">
      <c r="B17" s="216">
        <v>1</v>
      </c>
      <c r="C17" s="861" t="s">
        <v>233</v>
      </c>
      <c r="D17" s="682" t="s">
        <v>228</v>
      </c>
      <c r="E17" s="683">
        <v>277406.84999999998</v>
      </c>
      <c r="F17" s="673">
        <v>188399.29000000004</v>
      </c>
      <c r="G17" s="696">
        <v>62800</v>
      </c>
    </row>
    <row r="18" spans="2:7" ht="18.75" customHeight="1">
      <c r="B18" s="200">
        <v>2</v>
      </c>
      <c r="C18" s="861"/>
      <c r="D18" s="452" t="s">
        <v>49</v>
      </c>
      <c r="E18" s="674">
        <v>479815.14</v>
      </c>
      <c r="F18" s="673">
        <v>706550.88</v>
      </c>
      <c r="G18" s="696">
        <v>235517</v>
      </c>
    </row>
    <row r="19" spans="2:7" ht="24.75" customHeight="1">
      <c r="B19" s="200">
        <v>3</v>
      </c>
      <c r="C19" s="862"/>
      <c r="D19" s="677" t="s">
        <v>153</v>
      </c>
      <c r="E19" s="674">
        <v>199035.83</v>
      </c>
      <c r="F19" s="673">
        <v>187330.63000000003</v>
      </c>
      <c r="G19" s="696">
        <v>62444</v>
      </c>
    </row>
    <row r="20" spans="2:7" s="195" customFormat="1" ht="13.5" thickBot="1">
      <c r="B20" s="506"/>
      <c r="C20" s="419"/>
      <c r="D20" s="684" t="s">
        <v>7</v>
      </c>
      <c r="E20" s="681">
        <f>SUM(E17:E19)</f>
        <v>956257.82</v>
      </c>
      <c r="F20" s="681">
        <v>1082280.8</v>
      </c>
      <c r="G20" s="697">
        <v>360761</v>
      </c>
    </row>
    <row r="21" spans="2:7">
      <c r="B21" s="215">
        <v>1</v>
      </c>
      <c r="C21" s="864" t="s">
        <v>234</v>
      </c>
      <c r="D21" s="670" t="s">
        <v>228</v>
      </c>
      <c r="E21" s="672">
        <v>0</v>
      </c>
      <c r="F21" s="673">
        <v>1014483.7</v>
      </c>
      <c r="G21" s="696">
        <v>338161</v>
      </c>
    </row>
    <row r="22" spans="2:7">
      <c r="B22" s="200">
        <v>2</v>
      </c>
      <c r="C22" s="861"/>
      <c r="D22" s="452" t="s">
        <v>49</v>
      </c>
      <c r="E22" s="675">
        <v>113050.9</v>
      </c>
      <c r="F22" s="673">
        <v>132113.44</v>
      </c>
      <c r="G22" s="696">
        <v>44038</v>
      </c>
    </row>
    <row r="23" spans="2:7">
      <c r="B23" s="200">
        <v>3</v>
      </c>
      <c r="C23" s="862"/>
      <c r="D23" s="677" t="s">
        <v>153</v>
      </c>
      <c r="E23" s="675">
        <v>354739</v>
      </c>
      <c r="F23" s="673">
        <v>323058.5</v>
      </c>
      <c r="G23" s="696">
        <v>107686</v>
      </c>
    </row>
    <row r="24" spans="2:7" s="195" customFormat="1" ht="13.5" thickBot="1">
      <c r="B24" s="201"/>
      <c r="C24" s="202"/>
      <c r="D24" s="678" t="s">
        <v>7</v>
      </c>
      <c r="E24" s="681">
        <f>SUM(E21:E23)</f>
        <v>467789.9</v>
      </c>
      <c r="F24" s="681">
        <v>1469655.64</v>
      </c>
      <c r="G24" s="697">
        <v>489885</v>
      </c>
    </row>
    <row r="25" spans="2:7" ht="14.25" customHeight="1">
      <c r="B25" s="216">
        <v>1</v>
      </c>
      <c r="C25" s="861" t="s">
        <v>235</v>
      </c>
      <c r="D25" s="682" t="s">
        <v>228</v>
      </c>
      <c r="E25" s="676">
        <v>2278623.9</v>
      </c>
      <c r="F25" s="673">
        <v>1881966.12</v>
      </c>
      <c r="G25" s="696">
        <v>627322</v>
      </c>
    </row>
    <row r="26" spans="2:7" ht="16.5" customHeight="1">
      <c r="B26" s="200">
        <v>2</v>
      </c>
      <c r="C26" s="861"/>
      <c r="D26" s="452" t="s">
        <v>49</v>
      </c>
      <c r="E26" s="675">
        <v>1257905.5</v>
      </c>
      <c r="F26" s="673">
        <v>3690212.98</v>
      </c>
      <c r="G26" s="696">
        <v>0</v>
      </c>
    </row>
    <row r="27" spans="2:7" ht="18.75" customHeight="1">
      <c r="B27" s="200">
        <v>3</v>
      </c>
      <c r="C27" s="862"/>
      <c r="D27" s="677" t="s">
        <v>153</v>
      </c>
      <c r="E27" s="675">
        <v>1385321.01</v>
      </c>
      <c r="F27" s="673">
        <v>1109126.8900000001</v>
      </c>
      <c r="G27" s="696">
        <v>369709</v>
      </c>
    </row>
    <row r="28" spans="2:7" ht="21" customHeight="1" thickBot="1">
      <c r="B28" s="201"/>
      <c r="C28" s="486"/>
      <c r="D28" s="685"/>
      <c r="E28" s="679">
        <f>SUM(E25:E27)</f>
        <v>4921850.41</v>
      </c>
      <c r="F28" s="679">
        <v>6681305.9900000002</v>
      </c>
      <c r="G28" s="697">
        <v>997031</v>
      </c>
    </row>
    <row r="29" spans="2:7" ht="24" customHeight="1" thickBot="1">
      <c r="B29" s="484">
        <v>1</v>
      </c>
      <c r="C29" s="865" t="s">
        <v>314</v>
      </c>
      <c r="D29" s="700" t="s">
        <v>49</v>
      </c>
      <c r="E29" s="676">
        <v>0</v>
      </c>
      <c r="F29" s="673">
        <v>0</v>
      </c>
      <c r="G29" s="696">
        <v>0</v>
      </c>
    </row>
    <row r="30" spans="2:7" ht="15.75" customHeight="1" thickBot="1">
      <c r="B30" s="485">
        <v>2</v>
      </c>
      <c r="C30" s="866"/>
      <c r="D30" s="682" t="s">
        <v>153</v>
      </c>
      <c r="E30" s="675">
        <v>0</v>
      </c>
      <c r="F30" s="673">
        <v>246540</v>
      </c>
      <c r="G30" s="696">
        <v>82180</v>
      </c>
    </row>
    <row r="31" spans="2:7" ht="13.5" thickBot="1">
      <c r="B31" s="485"/>
      <c r="C31" s="867"/>
      <c r="D31" s="689" t="s">
        <v>7</v>
      </c>
      <c r="E31" s="681">
        <f>SUM(E29:E30)</f>
        <v>0</v>
      </c>
      <c r="F31" s="681">
        <v>246540</v>
      </c>
      <c r="G31" s="697">
        <v>82180</v>
      </c>
    </row>
    <row r="32" spans="2:7" ht="16.5" customHeight="1" thickBot="1">
      <c r="B32" s="485">
        <v>1</v>
      </c>
      <c r="C32" s="866" t="s">
        <v>315</v>
      </c>
      <c r="D32" s="690" t="s">
        <v>49</v>
      </c>
      <c r="E32" s="676">
        <v>0</v>
      </c>
      <c r="F32" s="673">
        <v>0</v>
      </c>
      <c r="G32" s="696">
        <v>0</v>
      </c>
    </row>
    <row r="33" spans="2:7" ht="27.75" customHeight="1" thickBot="1">
      <c r="B33" s="485">
        <v>2</v>
      </c>
      <c r="C33" s="866"/>
      <c r="D33" s="682" t="s">
        <v>153</v>
      </c>
      <c r="E33" s="675">
        <v>0</v>
      </c>
      <c r="F33" s="673">
        <v>86840</v>
      </c>
      <c r="G33" s="696">
        <v>28947</v>
      </c>
    </row>
    <row r="34" spans="2:7" ht="24.75" customHeight="1" thickBot="1">
      <c r="B34" s="485"/>
      <c r="C34" s="867"/>
      <c r="D34" s="689" t="s">
        <v>7</v>
      </c>
      <c r="E34" s="688">
        <f>SUM(E32:E33)</f>
        <v>0</v>
      </c>
      <c r="F34" s="688">
        <v>86840</v>
      </c>
      <c r="G34" s="698">
        <v>28947</v>
      </c>
    </row>
    <row r="35" spans="2:7" s="195" customFormat="1" ht="75" customHeight="1" thickBot="1">
      <c r="B35" s="484"/>
      <c r="C35" s="618" t="s">
        <v>320</v>
      </c>
      <c r="D35" s="691" t="s">
        <v>153</v>
      </c>
      <c r="E35" s="451">
        <v>54000.03</v>
      </c>
      <c r="F35" s="686">
        <v>99.97</v>
      </c>
      <c r="G35" s="699">
        <v>86740.03</v>
      </c>
    </row>
    <row r="36" spans="2:7" ht="44.25" customHeight="1" thickBot="1">
      <c r="B36" s="718">
        <v>1</v>
      </c>
      <c r="C36" s="868" t="s">
        <v>319</v>
      </c>
      <c r="D36" s="700" t="s">
        <v>49</v>
      </c>
      <c r="E36" s="671">
        <v>497541.98</v>
      </c>
      <c r="F36" s="719">
        <v>2458.0200000000186</v>
      </c>
      <c r="G36" s="720">
        <v>500000</v>
      </c>
    </row>
    <row r="37" spans="2:7" ht="26.25" customHeight="1" thickBot="1">
      <c r="B37" s="564">
        <v>2</v>
      </c>
      <c r="C37" s="869"/>
      <c r="D37" s="692" t="s">
        <v>153</v>
      </c>
      <c r="E37" s="721">
        <v>0</v>
      </c>
      <c r="F37" s="722">
        <v>100000</v>
      </c>
      <c r="G37" s="723">
        <v>33333</v>
      </c>
    </row>
    <row r="38" spans="2:7" ht="18.75" customHeight="1" thickBot="1">
      <c r="B38" s="564"/>
      <c r="C38" s="565"/>
      <c r="D38" s="693" t="s">
        <v>7</v>
      </c>
      <c r="E38" s="687">
        <f>SUM(E36:E37)</f>
        <v>497541.98</v>
      </c>
      <c r="F38" s="687">
        <v>102458.02000000002</v>
      </c>
      <c r="G38" s="698">
        <v>533333</v>
      </c>
    </row>
  </sheetData>
  <mergeCells count="9">
    <mergeCell ref="C29:C31"/>
    <mergeCell ref="C32:C34"/>
    <mergeCell ref="C36:C37"/>
    <mergeCell ref="C5:C7"/>
    <mergeCell ref="C9:C11"/>
    <mergeCell ref="C13:C15"/>
    <mergeCell ref="C17:C19"/>
    <mergeCell ref="C21:C23"/>
    <mergeCell ref="C25:C27"/>
  </mergeCells>
  <pageMargins left="0.15748031496062992" right="0.15748031496062992" top="0.27559055118110237" bottom="0.23622047244094491" header="0.27559055118110237" footer="0.15748031496062992"/>
  <pageSetup paperSize="9" scale="9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>
  <dimension ref="A1:F19"/>
  <sheetViews>
    <sheetView workbookViewId="0">
      <selection activeCell="K13" sqref="K13"/>
    </sheetView>
  </sheetViews>
  <sheetFormatPr defaultRowHeight="22.5" customHeight="1"/>
  <cols>
    <col min="1" max="1" width="2.28515625" style="82" customWidth="1"/>
    <col min="2" max="2" width="4.5703125" style="82" bestFit="1" customWidth="1"/>
    <col min="3" max="3" width="29" style="82" customWidth="1"/>
    <col min="4" max="4" width="17" style="82" customWidth="1"/>
    <col min="5" max="5" width="15.140625" style="83" customWidth="1"/>
    <col min="6" max="6" width="15.7109375" style="83" customWidth="1"/>
    <col min="7" max="7" width="11.28515625" style="82" customWidth="1"/>
    <col min="8" max="16384" width="9.140625" style="82"/>
  </cols>
  <sheetData>
    <row r="1" spans="1:6" s="22" customFormat="1" ht="12.75">
      <c r="E1" s="72"/>
      <c r="F1" s="72"/>
    </row>
    <row r="2" spans="1:6" s="22" customFormat="1" ht="12.75">
      <c r="E2" s="72"/>
      <c r="F2" s="72"/>
    </row>
    <row r="3" spans="1:6" s="22" customFormat="1" ht="12.75">
      <c r="E3" s="72"/>
      <c r="F3" s="72"/>
    </row>
    <row r="4" spans="1:6" s="15" customFormat="1" ht="12.75">
      <c r="A4" s="21"/>
      <c r="B4" s="21"/>
      <c r="C4" s="21"/>
      <c r="E4" s="21"/>
      <c r="F4" s="21"/>
    </row>
    <row r="5" spans="1:6" s="15" customFormat="1" ht="12.75">
      <c r="A5" s="21"/>
      <c r="B5" s="21"/>
      <c r="C5" s="21"/>
      <c r="E5" s="21"/>
      <c r="F5" s="21"/>
    </row>
    <row r="6" spans="1:6" s="77" customFormat="1" ht="12.75">
      <c r="A6" s="78"/>
      <c r="B6" s="78"/>
      <c r="C6" s="98" t="s">
        <v>165</v>
      </c>
      <c r="E6" s="78"/>
      <c r="F6" s="78"/>
    </row>
    <row r="7" spans="1:6" s="77" customFormat="1" ht="12.75">
      <c r="A7" s="78"/>
      <c r="B7" s="159"/>
      <c r="C7" s="78"/>
      <c r="E7" s="78"/>
      <c r="F7" s="78"/>
    </row>
    <row r="8" spans="1:6" s="77" customFormat="1" ht="12.75">
      <c r="A8" s="78"/>
      <c r="B8" s="159"/>
      <c r="C8" s="78"/>
      <c r="E8" s="78"/>
      <c r="F8" s="78"/>
    </row>
    <row r="9" spans="1:6" s="77" customFormat="1" ht="22.5" customHeight="1">
      <c r="A9" s="78"/>
      <c r="B9" s="78"/>
      <c r="C9" s="78"/>
      <c r="D9" s="30"/>
      <c r="E9" s="30"/>
      <c r="F9" s="639" t="s">
        <v>327</v>
      </c>
    </row>
    <row r="10" spans="1:6" s="80" customFormat="1" ht="48" customHeight="1">
      <c r="A10" s="79"/>
      <c r="B10" s="239" t="s">
        <v>20</v>
      </c>
      <c r="C10" s="239" t="s">
        <v>13</v>
      </c>
      <c r="D10" s="175" t="s">
        <v>326</v>
      </c>
      <c r="E10" s="586" t="s">
        <v>321</v>
      </c>
      <c r="F10" s="469" t="s">
        <v>324</v>
      </c>
    </row>
    <row r="11" spans="1:6" s="71" customFormat="1" ht="42" customHeight="1">
      <c r="A11" s="158"/>
      <c r="B11" s="701">
        <v>1</v>
      </c>
      <c r="C11" s="423" t="s">
        <v>65</v>
      </c>
      <c r="D11" s="466">
        <v>55183.44</v>
      </c>
      <c r="E11" s="81">
        <v>52000</v>
      </c>
      <c r="F11" s="81">
        <v>17333</v>
      </c>
    </row>
    <row r="12" spans="1:6" s="71" customFormat="1" ht="28.5" customHeight="1">
      <c r="A12" s="158"/>
      <c r="B12" s="701">
        <v>2</v>
      </c>
      <c r="C12" s="452" t="s">
        <v>47</v>
      </c>
      <c r="D12" s="466">
        <v>2993.7000000000003</v>
      </c>
      <c r="E12" s="81">
        <v>22300</v>
      </c>
      <c r="F12" s="81">
        <v>7433</v>
      </c>
    </row>
    <row r="13" spans="1:6" s="71" customFormat="1" ht="22.5" customHeight="1">
      <c r="A13" s="158"/>
      <c r="B13" s="701">
        <v>3</v>
      </c>
      <c r="C13" s="423" t="s">
        <v>66</v>
      </c>
      <c r="D13" s="466">
        <v>10533.72</v>
      </c>
      <c r="E13" s="81">
        <v>19400</v>
      </c>
      <c r="F13" s="81">
        <v>6467</v>
      </c>
    </row>
    <row r="14" spans="1:6" s="71" customFormat="1" ht="35.25" customHeight="1">
      <c r="A14" s="158"/>
      <c r="B14" s="701">
        <v>4</v>
      </c>
      <c r="C14" s="322" t="s">
        <v>59</v>
      </c>
      <c r="D14" s="466">
        <v>2658.4700000000003</v>
      </c>
      <c r="E14" s="81">
        <v>6300</v>
      </c>
      <c r="F14" s="81">
        <v>2100</v>
      </c>
    </row>
    <row r="15" spans="1:6" s="71" customFormat="1" ht="22.5" customHeight="1">
      <c r="A15" s="158"/>
      <c r="B15" s="701">
        <v>5</v>
      </c>
      <c r="C15" s="16" t="s">
        <v>49</v>
      </c>
      <c r="D15" s="466">
        <v>1870.91</v>
      </c>
      <c r="E15" s="81">
        <v>2700</v>
      </c>
      <c r="F15" s="81">
        <v>900</v>
      </c>
    </row>
    <row r="16" spans="1:6" s="71" customFormat="1" ht="22.5" customHeight="1">
      <c r="A16" s="158"/>
      <c r="B16" s="701">
        <v>6</v>
      </c>
      <c r="C16" s="90" t="s">
        <v>64</v>
      </c>
      <c r="D16" s="81">
        <v>0</v>
      </c>
      <c r="E16" s="81">
        <v>300</v>
      </c>
      <c r="F16" s="81">
        <v>100</v>
      </c>
    </row>
    <row r="17" spans="1:6" s="15" customFormat="1" ht="22.5" customHeight="1">
      <c r="A17" s="13"/>
      <c r="B17" s="58"/>
      <c r="C17" s="39"/>
      <c r="E17" s="21"/>
      <c r="F17" s="21"/>
    </row>
    <row r="18" spans="1:6" s="50" customFormat="1" ht="22.5" customHeight="1">
      <c r="A18" s="23"/>
      <c r="B18" s="58"/>
      <c r="C18" s="58"/>
      <c r="E18" s="53"/>
      <c r="F18" s="53"/>
    </row>
    <row r="19" spans="1:6" s="15" customFormat="1" ht="22.5" customHeight="1">
      <c r="B19" s="103"/>
      <c r="C19" s="12"/>
      <c r="E19" s="21"/>
      <c r="F19" s="21"/>
    </row>
  </sheetData>
  <phoneticPr fontId="32" type="noConversion"/>
  <pageMargins left="0.15748031496063" right="0.15748031496063" top="0.27559055118110198" bottom="0.15748031496063" header="0.23622047244094499" footer="0.23622047244094499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0"/>
  <sheetViews>
    <sheetView zoomScaleNormal="100" workbookViewId="0">
      <selection activeCell="D11" sqref="D11:F11"/>
    </sheetView>
  </sheetViews>
  <sheetFormatPr defaultRowHeight="12.75"/>
  <cols>
    <col min="1" max="1" width="1.42578125" style="43" customWidth="1"/>
    <col min="2" max="2" width="5" style="44" customWidth="1"/>
    <col min="3" max="3" width="40.42578125" style="43" customWidth="1"/>
    <col min="4" max="4" width="12.7109375" style="177" customWidth="1"/>
    <col min="5" max="5" width="13.85546875" style="177" customWidth="1"/>
    <col min="6" max="6" width="14" style="177" customWidth="1"/>
    <col min="7" max="16384" width="9.140625" style="43"/>
  </cols>
  <sheetData>
    <row r="1" spans="2:8" s="58" customFormat="1">
      <c r="C1" s="56"/>
      <c r="D1" s="59"/>
      <c r="E1" s="59"/>
      <c r="F1" s="59"/>
    </row>
    <row r="2" spans="2:8" s="39" customFormat="1">
      <c r="C2" s="67"/>
      <c r="D2" s="57"/>
      <c r="E2" s="57"/>
      <c r="F2" s="57"/>
    </row>
    <row r="3" spans="2:8" s="18" customFormat="1">
      <c r="D3" s="35"/>
      <c r="E3" s="35"/>
      <c r="F3" s="35"/>
    </row>
    <row r="4" spans="2:8" s="18" customFormat="1">
      <c r="D4" s="35"/>
      <c r="E4" s="35"/>
      <c r="F4" s="35"/>
    </row>
    <row r="7" spans="2:8">
      <c r="B7" s="29" t="s">
        <v>41</v>
      </c>
    </row>
    <row r="8" spans="2:8">
      <c r="B8" s="9"/>
    </row>
    <row r="9" spans="2:8">
      <c r="C9" s="9"/>
    </row>
    <row r="10" spans="2:8" s="47" customFormat="1">
      <c r="B10" s="45"/>
      <c r="C10" s="46"/>
      <c r="D10" s="74"/>
      <c r="E10" s="74"/>
      <c r="F10" s="74" t="s">
        <v>327</v>
      </c>
    </row>
    <row r="11" spans="2:8" s="47" customFormat="1" ht="54" customHeight="1">
      <c r="B11" s="244" t="s">
        <v>20</v>
      </c>
      <c r="C11" s="243" t="s">
        <v>1</v>
      </c>
      <c r="D11" s="175" t="s">
        <v>326</v>
      </c>
      <c r="E11" s="586" t="s">
        <v>321</v>
      </c>
      <c r="F11" s="469" t="s">
        <v>324</v>
      </c>
    </row>
    <row r="12" spans="2:8" ht="29.25" customHeight="1">
      <c r="B12" s="244">
        <v>1</v>
      </c>
      <c r="C12" s="40" t="s">
        <v>16</v>
      </c>
      <c r="D12" s="176">
        <v>0</v>
      </c>
      <c r="E12" s="176">
        <v>0</v>
      </c>
      <c r="F12" s="176">
        <v>0</v>
      </c>
    </row>
    <row r="13" spans="2:8" ht="27" customHeight="1">
      <c r="B13" s="244">
        <v>2</v>
      </c>
      <c r="C13" s="230" t="s">
        <v>153</v>
      </c>
      <c r="D13" s="176">
        <v>17777</v>
      </c>
      <c r="E13" s="176">
        <v>20300.17833333333</v>
      </c>
      <c r="F13" s="176">
        <v>0</v>
      </c>
    </row>
    <row r="14" spans="2:8" s="39" customFormat="1" ht="28.5" customHeight="1">
      <c r="B14" s="244">
        <v>3</v>
      </c>
      <c r="C14" s="245" t="s">
        <v>206</v>
      </c>
      <c r="D14" s="38">
        <v>6300</v>
      </c>
      <c r="E14" s="176">
        <v>9680.3333333333339</v>
      </c>
      <c r="F14" s="38">
        <v>0</v>
      </c>
    </row>
    <row r="15" spans="2:8" s="39" customFormat="1" ht="28.5" customHeight="1">
      <c r="B15" s="244">
        <v>4</v>
      </c>
      <c r="C15" s="246" t="s">
        <v>33</v>
      </c>
      <c r="D15" s="38">
        <v>0</v>
      </c>
      <c r="E15" s="176">
        <v>0</v>
      </c>
      <c r="F15" s="38">
        <v>0</v>
      </c>
    </row>
    <row r="16" spans="2:8" s="47" customFormat="1" ht="21" customHeight="1">
      <c r="B16" s="244"/>
      <c r="C16" s="238" t="s">
        <v>7</v>
      </c>
      <c r="D16" s="236">
        <f>SUM(D12:D15)</f>
        <v>24077</v>
      </c>
      <c r="E16" s="236">
        <f>SUM(E12:E15)</f>
        <v>29980.511666666665</v>
      </c>
      <c r="F16" s="236">
        <f>SUM(F12:F15)</f>
        <v>0</v>
      </c>
      <c r="H16" s="74"/>
    </row>
    <row r="17" spans="1:8" s="47" customFormat="1">
      <c r="B17" s="48"/>
      <c r="C17" s="49"/>
      <c r="D17" s="74"/>
      <c r="E17" s="74"/>
      <c r="F17" s="74"/>
    </row>
    <row r="18" spans="1:8" s="47" customFormat="1">
      <c r="B18" s="48"/>
      <c r="C18" s="49"/>
      <c r="D18" s="74"/>
      <c r="E18" s="74"/>
      <c r="F18" s="74"/>
    </row>
    <row r="19" spans="1:8" s="15" customFormat="1" ht="12.75" customHeight="1">
      <c r="A19" s="13"/>
      <c r="B19" s="724"/>
      <c r="C19" s="724"/>
      <c r="D19" s="21"/>
      <c r="E19" s="21"/>
      <c r="F19" s="21"/>
    </row>
    <row r="20" spans="1:8" s="23" customFormat="1">
      <c r="A20" s="15"/>
      <c r="B20" s="163"/>
      <c r="C20" s="163"/>
      <c r="D20" s="24"/>
      <c r="E20" s="24"/>
      <c r="F20" s="24"/>
      <c r="H20" s="24"/>
    </row>
    <row r="21" spans="1:8" s="23" customFormat="1" ht="12.75" customHeight="1">
      <c r="A21" s="36"/>
      <c r="C21" s="97"/>
      <c r="D21" s="24"/>
      <c r="E21" s="24"/>
      <c r="F21" s="24"/>
    </row>
    <row r="22" spans="1:8" s="23" customFormat="1" ht="17.25" customHeight="1">
      <c r="A22" s="20"/>
      <c r="B22" s="24"/>
      <c r="D22" s="24"/>
      <c r="E22" s="24"/>
      <c r="F22" s="24"/>
    </row>
    <row r="23" spans="1:8" s="23" customFormat="1">
      <c r="A23" s="20"/>
      <c r="B23" s="52"/>
      <c r="C23" s="24"/>
      <c r="D23" s="24"/>
      <c r="E23" s="24"/>
      <c r="F23" s="24"/>
    </row>
    <row r="24" spans="1:8" s="23" customFormat="1">
      <c r="A24" s="14"/>
      <c r="B24" s="52"/>
      <c r="C24" s="21"/>
      <c r="D24" s="24"/>
      <c r="E24" s="24"/>
      <c r="F24" s="24"/>
    </row>
    <row r="25" spans="1:8" s="23" customFormat="1">
      <c r="A25" s="14"/>
      <c r="B25" s="58"/>
      <c r="C25" s="53"/>
      <c r="D25" s="24"/>
      <c r="E25" s="24"/>
      <c r="F25" s="24"/>
    </row>
    <row r="26" spans="1:8" s="15" customFormat="1">
      <c r="A26" s="13"/>
      <c r="B26" s="58"/>
      <c r="C26" s="39"/>
      <c r="D26" s="21"/>
      <c r="E26" s="21"/>
      <c r="F26" s="21"/>
    </row>
    <row r="27" spans="1:8" s="50" customFormat="1">
      <c r="A27" s="23"/>
      <c r="B27" s="58"/>
      <c r="C27" s="58"/>
      <c r="D27" s="53"/>
      <c r="E27" s="53"/>
      <c r="F27" s="53"/>
    </row>
    <row r="28" spans="1:8" s="82" customFormat="1">
      <c r="C28" s="197"/>
      <c r="D28" s="83"/>
      <c r="E28" s="83"/>
      <c r="F28" s="83"/>
    </row>
    <row r="29" spans="1:8" s="50" customFormat="1">
      <c r="B29" s="66"/>
      <c r="D29" s="53"/>
      <c r="E29" s="53"/>
      <c r="F29" s="53"/>
    </row>
    <row r="30" spans="1:8" s="58" customFormat="1">
      <c r="D30" s="59"/>
      <c r="E30" s="59"/>
      <c r="F30" s="59"/>
    </row>
  </sheetData>
  <mergeCells count="1">
    <mergeCell ref="B19:C19"/>
  </mergeCells>
  <phoneticPr fontId="32" type="noConversion"/>
  <pageMargins left="0.15748031496062992" right="0.19685039370078741" top="0.35433070866141736" bottom="0.35433070866141736" header="0.31496062992125984" footer="0.35433070866141736"/>
  <pageSetup paperSize="9" scale="90" orientation="landscape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>
  <dimension ref="B1:G15"/>
  <sheetViews>
    <sheetView tabSelected="1" topLeftCell="B1" zoomScaleNormal="100" workbookViewId="0">
      <selection activeCell="G20" sqref="G20"/>
    </sheetView>
  </sheetViews>
  <sheetFormatPr defaultRowHeight="12.75"/>
  <cols>
    <col min="1" max="1" width="1.85546875" style="39" customWidth="1"/>
    <col min="2" max="2" width="4.140625" style="67" customWidth="1"/>
    <col min="3" max="3" width="25.28515625" style="39" customWidth="1"/>
    <col min="4" max="4" width="13.5703125" style="39" customWidth="1"/>
    <col min="5" max="5" width="11.7109375" style="57" bestFit="1" customWidth="1"/>
    <col min="6" max="6" width="14.140625" style="57" customWidth="1"/>
    <col min="7" max="7" width="16" style="39" customWidth="1"/>
    <col min="8" max="16384" width="9.140625" style="39"/>
  </cols>
  <sheetData>
    <row r="1" spans="2:7" s="22" customFormat="1">
      <c r="E1" s="72"/>
      <c r="F1" s="72"/>
    </row>
    <row r="2" spans="2:7" s="22" customFormat="1">
      <c r="E2" s="72"/>
      <c r="F2" s="72"/>
    </row>
    <row r="3" spans="2:7">
      <c r="B3" s="39"/>
    </row>
    <row r="4" spans="2:7" ht="49.5" customHeight="1">
      <c r="B4" s="812" t="s">
        <v>81</v>
      </c>
      <c r="C4" s="812"/>
      <c r="D4" s="812"/>
      <c r="E4" s="812"/>
      <c r="F4" s="812"/>
    </row>
    <row r="5" spans="2:7">
      <c r="B5" s="42"/>
    </row>
    <row r="6" spans="2:7" s="36" customFormat="1">
      <c r="B6" s="70"/>
      <c r="C6" s="49"/>
      <c r="D6" s="30"/>
      <c r="E6" s="30"/>
      <c r="F6" s="639" t="s">
        <v>327</v>
      </c>
    </row>
    <row r="7" spans="2:7" s="36" customFormat="1" ht="51.75" customHeight="1">
      <c r="B7" s="244" t="s">
        <v>20</v>
      </c>
      <c r="C7" s="243" t="s">
        <v>1</v>
      </c>
      <c r="D7" s="175" t="s">
        <v>326</v>
      </c>
      <c r="E7" s="586" t="s">
        <v>321</v>
      </c>
      <c r="F7" s="469" t="s">
        <v>324</v>
      </c>
    </row>
    <row r="8" spans="2:7" ht="38.25" customHeight="1">
      <c r="B8" s="346">
        <v>1</v>
      </c>
      <c r="C8" s="347" t="s">
        <v>116</v>
      </c>
      <c r="D8" s="38">
        <v>996600</v>
      </c>
      <c r="E8" s="38">
        <v>996600</v>
      </c>
      <c r="F8" s="38">
        <v>332200</v>
      </c>
      <c r="G8" s="57"/>
    </row>
    <row r="9" spans="2:7" ht="32.25" customHeight="1">
      <c r="B9" s="346">
        <v>2</v>
      </c>
      <c r="C9" s="16" t="s">
        <v>146</v>
      </c>
      <c r="D9" s="38">
        <v>249500</v>
      </c>
      <c r="E9" s="38">
        <v>249500</v>
      </c>
      <c r="F9" s="38">
        <v>83167</v>
      </c>
      <c r="G9" s="57"/>
    </row>
    <row r="10" spans="2:7" ht="41.25" customHeight="1">
      <c r="B10" s="346">
        <v>3</v>
      </c>
      <c r="C10" s="76" t="s">
        <v>82</v>
      </c>
      <c r="D10" s="38">
        <v>123600</v>
      </c>
      <c r="E10" s="38">
        <v>123600</v>
      </c>
      <c r="F10" s="38">
        <v>41200</v>
      </c>
      <c r="G10" s="57"/>
    </row>
    <row r="11" spans="2:7" ht="29.25" customHeight="1">
      <c r="B11" s="346"/>
      <c r="C11" s="76" t="s">
        <v>285</v>
      </c>
      <c r="D11" s="38">
        <v>4183700</v>
      </c>
      <c r="E11" s="38">
        <v>4197129.4800000004</v>
      </c>
      <c r="F11" s="38">
        <v>1300000</v>
      </c>
    </row>
    <row r="12" spans="2:7" s="50" customFormat="1">
      <c r="B12" s="66"/>
      <c r="E12" s="53"/>
      <c r="F12" s="53"/>
    </row>
    <row r="14" spans="2:7">
      <c r="B14" s="39"/>
      <c r="C14" s="67"/>
    </row>
    <row r="15" spans="2:7">
      <c r="B15" s="39"/>
      <c r="C15" s="67"/>
    </row>
  </sheetData>
  <mergeCells count="1">
    <mergeCell ref="B4:F4"/>
  </mergeCells>
  <pageMargins left="0.15748031496063" right="0.196850393700787" top="0.23622047244094499" bottom="0.43307086614173201" header="0.23622047244094499" footer="0.43307086614173201"/>
  <pageSetup paperSize="9" scale="90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>
  <dimension ref="A1:H27"/>
  <sheetViews>
    <sheetView topLeftCell="B1" zoomScaleNormal="100" workbookViewId="0">
      <selection activeCell="K15" sqref="K15"/>
    </sheetView>
  </sheetViews>
  <sheetFormatPr defaultRowHeight="12.75"/>
  <cols>
    <col min="1" max="1" width="2.140625" style="39" hidden="1" customWidth="1"/>
    <col min="2" max="2" width="5.7109375" style="67" customWidth="1"/>
    <col min="3" max="3" width="29.42578125" style="39" customWidth="1"/>
    <col min="4" max="4" width="13.28515625" style="39" customWidth="1"/>
    <col min="5" max="5" width="16.7109375" style="39" customWidth="1"/>
    <col min="6" max="6" width="20.85546875" style="39" customWidth="1"/>
    <col min="7" max="16384" width="9.140625" style="39"/>
  </cols>
  <sheetData>
    <row r="1" spans="2:8" s="22" customFormat="1"/>
    <row r="2" spans="2:8" s="22" customFormat="1"/>
    <row r="3" spans="2:8" s="22" customFormat="1"/>
    <row r="4" spans="2:8" s="15" customFormat="1" ht="12.75" customHeight="1"/>
    <row r="5" spans="2:8">
      <c r="B5" s="42"/>
    </row>
    <row r="6" spans="2:8">
      <c r="C6" s="65" t="s">
        <v>97</v>
      </c>
    </row>
    <row r="7" spans="2:8">
      <c r="C7" s="65"/>
    </row>
    <row r="8" spans="2:8" s="36" customFormat="1">
      <c r="B8" s="70"/>
      <c r="C8" s="49"/>
      <c r="D8" s="30"/>
      <c r="E8" s="30"/>
      <c r="F8" s="639" t="s">
        <v>327</v>
      </c>
    </row>
    <row r="9" spans="2:8" s="36" customFormat="1" ht="60.75" customHeight="1">
      <c r="B9" s="244" t="s">
        <v>20</v>
      </c>
      <c r="C9" s="243" t="s">
        <v>1</v>
      </c>
      <c r="D9" s="175" t="s">
        <v>326</v>
      </c>
      <c r="E9" s="586" t="s">
        <v>321</v>
      </c>
      <c r="F9" s="469" t="s">
        <v>324</v>
      </c>
    </row>
    <row r="10" spans="2:8" ht="25.5">
      <c r="B10" s="346">
        <v>1</v>
      </c>
      <c r="C10" s="513" t="s">
        <v>62</v>
      </c>
      <c r="D10" s="38">
        <v>2504462</v>
      </c>
      <c r="E10" s="38">
        <v>2504462</v>
      </c>
      <c r="F10" s="38">
        <v>834820</v>
      </c>
    </row>
    <row r="11" spans="2:8">
      <c r="B11" s="346">
        <v>2</v>
      </c>
      <c r="C11" s="280" t="s">
        <v>58</v>
      </c>
      <c r="D11" s="38">
        <v>1357958</v>
      </c>
      <c r="E11" s="38">
        <v>1357958</v>
      </c>
      <c r="F11" s="38">
        <v>452650</v>
      </c>
    </row>
    <row r="12" spans="2:8">
      <c r="B12" s="346">
        <v>3</v>
      </c>
      <c r="C12" s="345" t="s">
        <v>11</v>
      </c>
      <c r="D12" s="38">
        <v>4165884</v>
      </c>
      <c r="E12" s="38">
        <v>4165884</v>
      </c>
      <c r="F12" s="38">
        <v>1388630</v>
      </c>
    </row>
    <row r="13" spans="2:8" ht="17.25" customHeight="1">
      <c r="B13" s="346">
        <v>4</v>
      </c>
      <c r="C13" s="453" t="s">
        <v>170</v>
      </c>
      <c r="D13" s="38">
        <v>10037332.630000001</v>
      </c>
      <c r="E13" s="38">
        <v>10037332.630000001</v>
      </c>
      <c r="F13" s="38">
        <v>3345780</v>
      </c>
    </row>
    <row r="14" spans="2:8">
      <c r="B14" s="346">
        <v>5</v>
      </c>
      <c r="C14" s="619" t="s">
        <v>160</v>
      </c>
      <c r="D14" s="38">
        <v>8307225</v>
      </c>
      <c r="E14" s="38">
        <v>8307225</v>
      </c>
      <c r="F14" s="38">
        <v>2769080</v>
      </c>
      <c r="H14" s="57"/>
    </row>
    <row r="15" spans="2:8">
      <c r="B15" s="346">
        <v>6</v>
      </c>
      <c r="C15" s="619" t="s">
        <v>199</v>
      </c>
      <c r="D15" s="38">
        <v>17650109.369999997</v>
      </c>
      <c r="E15" s="38">
        <v>17650109.369999997</v>
      </c>
      <c r="F15" s="38">
        <v>5883370</v>
      </c>
    </row>
    <row r="16" spans="2:8">
      <c r="B16" s="346">
        <v>7</v>
      </c>
      <c r="C16" s="371" t="s">
        <v>101</v>
      </c>
      <c r="D16" s="38">
        <v>933606</v>
      </c>
      <c r="E16" s="38">
        <v>933606</v>
      </c>
      <c r="F16" s="38">
        <v>311200</v>
      </c>
    </row>
    <row r="17" spans="1:6">
      <c r="B17" s="346">
        <v>8</v>
      </c>
      <c r="C17" s="371" t="s">
        <v>331</v>
      </c>
      <c r="D17" s="38">
        <v>1690242</v>
      </c>
      <c r="E17" s="38">
        <v>3070242</v>
      </c>
      <c r="F17" s="38">
        <v>1023410</v>
      </c>
    </row>
    <row r="18" spans="1:6">
      <c r="B18" s="93"/>
      <c r="C18" s="96"/>
    </row>
    <row r="19" spans="1:6" s="15" customFormat="1">
      <c r="A19" s="13"/>
      <c r="B19" s="58"/>
      <c r="C19" s="39"/>
    </row>
    <row r="20" spans="1:6" s="23" customFormat="1">
      <c r="A20" s="20"/>
      <c r="B20" s="52"/>
      <c r="C20" s="24"/>
    </row>
    <row r="21" spans="1:6">
      <c r="B21" s="39"/>
      <c r="C21" s="67"/>
    </row>
    <row r="22" spans="1:6" s="18" customFormat="1"/>
    <row r="23" spans="1:6" s="23" customFormat="1">
      <c r="B23" s="12"/>
    </row>
    <row r="24" spans="1:6" s="50" customFormat="1">
      <c r="B24" s="66"/>
    </row>
    <row r="25" spans="1:6">
      <c r="C25" s="199"/>
    </row>
    <row r="26" spans="1:6">
      <c r="B26" s="39"/>
      <c r="C26" s="67"/>
    </row>
    <row r="27" spans="1:6">
      <c r="B27" s="39"/>
      <c r="C27" s="67"/>
    </row>
  </sheetData>
  <pageMargins left="0.15748031496062992" right="0.15748031496062992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>
  <dimension ref="A1:O24"/>
  <sheetViews>
    <sheetView topLeftCell="B4" zoomScaleNormal="100" workbookViewId="0">
      <selection activeCell="E9" sqref="E9:G10"/>
    </sheetView>
  </sheetViews>
  <sheetFormatPr defaultRowHeight="12.75"/>
  <cols>
    <col min="1" max="1" width="4.7109375" style="39" hidden="1" customWidth="1"/>
    <col min="2" max="2" width="2.140625" style="39" customWidth="1"/>
    <col min="3" max="3" width="5" style="67" customWidth="1"/>
    <col min="4" max="4" width="43.28515625" style="39" customWidth="1"/>
    <col min="5" max="5" width="18.42578125" style="57" customWidth="1"/>
    <col min="6" max="6" width="19.5703125" style="39" customWidth="1"/>
    <col min="7" max="7" width="18.5703125" style="39" customWidth="1"/>
    <col min="8" max="8" width="12.28515625" style="39" customWidth="1"/>
    <col min="9" max="16384" width="9.140625" style="39"/>
  </cols>
  <sheetData>
    <row r="1" spans="3:15" s="22" customFormat="1">
      <c r="E1" s="72"/>
    </row>
    <row r="2" spans="3:15" s="22" customFormat="1">
      <c r="E2" s="72"/>
    </row>
    <row r="3" spans="3:15" s="22" customFormat="1">
      <c r="E3" s="72"/>
    </row>
    <row r="4" spans="3:15" s="15" customFormat="1" ht="12.75" customHeight="1">
      <c r="E4" s="21"/>
    </row>
    <row r="7" spans="3:15">
      <c r="C7" s="65" t="s">
        <v>75</v>
      </c>
    </row>
    <row r="8" spans="3:15">
      <c r="C8" s="65"/>
    </row>
    <row r="9" spans="3:15" s="36" customFormat="1">
      <c r="C9" s="70"/>
      <c r="D9" s="49"/>
      <c r="E9" s="30"/>
      <c r="F9" s="30"/>
      <c r="G9" s="639" t="s">
        <v>327</v>
      </c>
    </row>
    <row r="10" spans="3:15" s="36" customFormat="1" ht="55.5" customHeight="1">
      <c r="C10" s="244" t="s">
        <v>20</v>
      </c>
      <c r="D10" s="243" t="s">
        <v>1</v>
      </c>
      <c r="E10" s="175" t="s">
        <v>326</v>
      </c>
      <c r="F10" s="586" t="s">
        <v>321</v>
      </c>
      <c r="G10" s="469" t="s">
        <v>324</v>
      </c>
    </row>
    <row r="11" spans="3:15" ht="24" customHeight="1">
      <c r="C11" s="346">
        <v>1</v>
      </c>
      <c r="D11" s="16" t="s">
        <v>48</v>
      </c>
      <c r="E11" s="38">
        <v>6500</v>
      </c>
      <c r="F11" s="281">
        <v>3500</v>
      </c>
      <c r="G11" s="38">
        <v>3500</v>
      </c>
    </row>
    <row r="12" spans="3:15">
      <c r="C12" s="346">
        <v>2</v>
      </c>
      <c r="D12" s="40" t="s">
        <v>16</v>
      </c>
      <c r="E12" s="38">
        <v>0</v>
      </c>
      <c r="F12" s="281">
        <v>0</v>
      </c>
      <c r="G12" s="38">
        <v>0</v>
      </c>
    </row>
    <row r="13" spans="3:15" ht="24.75" customHeight="1">
      <c r="C13" s="346">
        <v>3</v>
      </c>
      <c r="D13" s="16" t="s">
        <v>47</v>
      </c>
      <c r="E13" s="38">
        <v>10874</v>
      </c>
      <c r="F13" s="281">
        <v>11550</v>
      </c>
      <c r="G13" s="38">
        <v>11550</v>
      </c>
      <c r="O13" s="39">
        <v>1</v>
      </c>
    </row>
    <row r="14" spans="3:15" ht="25.5" customHeight="1">
      <c r="C14" s="346">
        <v>4</v>
      </c>
      <c r="D14" s="40" t="s">
        <v>95</v>
      </c>
      <c r="E14" s="38">
        <v>7494</v>
      </c>
      <c r="F14" s="281">
        <v>4800</v>
      </c>
      <c r="G14" s="38">
        <v>4800</v>
      </c>
    </row>
    <row r="15" spans="3:15" ht="18.75" customHeight="1">
      <c r="C15" s="346">
        <v>5</v>
      </c>
      <c r="D15" s="16" t="s">
        <v>50</v>
      </c>
      <c r="E15" s="38">
        <v>7500</v>
      </c>
      <c r="F15" s="281">
        <v>2500</v>
      </c>
      <c r="G15" s="38">
        <v>2500</v>
      </c>
    </row>
    <row r="16" spans="3:15" ht="27" customHeight="1">
      <c r="C16" s="346">
        <v>6</v>
      </c>
      <c r="D16" s="16" t="s">
        <v>67</v>
      </c>
      <c r="E16" s="38">
        <v>0</v>
      </c>
      <c r="F16" s="281">
        <v>3300</v>
      </c>
      <c r="G16" s="38">
        <v>3300</v>
      </c>
    </row>
    <row r="17" spans="1:7" ht="27.75" customHeight="1">
      <c r="C17" s="346">
        <v>7</v>
      </c>
      <c r="D17" s="76" t="s">
        <v>62</v>
      </c>
      <c r="E17" s="38">
        <v>7250</v>
      </c>
      <c r="F17" s="281">
        <v>7300</v>
      </c>
      <c r="G17" s="38">
        <v>7300</v>
      </c>
    </row>
    <row r="18" spans="1:7" s="15" customFormat="1">
      <c r="A18" s="13"/>
      <c r="B18" s="58"/>
      <c r="C18" s="39"/>
      <c r="D18" s="57"/>
      <c r="E18" s="21"/>
    </row>
    <row r="19" spans="1:7" s="23" customFormat="1">
      <c r="A19" s="20"/>
      <c r="B19" s="20"/>
      <c r="C19" s="24"/>
      <c r="E19" s="24"/>
    </row>
    <row r="20" spans="1:7" s="23" customFormat="1">
      <c r="A20" s="20"/>
      <c r="B20" s="20"/>
      <c r="C20" s="52"/>
      <c r="D20" s="24"/>
      <c r="E20" s="24"/>
    </row>
    <row r="21" spans="1:7" s="23" customFormat="1">
      <c r="A21" s="14"/>
      <c r="B21" s="14"/>
      <c r="C21" s="52"/>
      <c r="D21" s="21"/>
      <c r="E21" s="24"/>
    </row>
    <row r="22" spans="1:7" s="23" customFormat="1">
      <c r="A22" s="14"/>
      <c r="B22" s="14"/>
      <c r="C22" s="58"/>
      <c r="D22" s="53"/>
      <c r="E22" s="24"/>
    </row>
    <row r="23" spans="1:7" s="15" customFormat="1">
      <c r="A23" s="13"/>
      <c r="B23" s="13"/>
      <c r="C23" s="58"/>
      <c r="D23" s="39"/>
      <c r="E23" s="21"/>
    </row>
    <row r="24" spans="1:7" s="50" customFormat="1">
      <c r="A24" s="23"/>
      <c r="B24" s="23"/>
      <c r="C24" s="58"/>
      <c r="D24" s="58"/>
      <c r="E24" s="53"/>
    </row>
  </sheetData>
  <pageMargins left="0.15748031496062992" right="0.19685039370078741" top="0.23622047244094491" bottom="0.43307086614173229" header="0.23622047244094491" footer="0.43307086614173229"/>
  <pageSetup paperSize="9" scale="9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55"/>
  <sheetViews>
    <sheetView topLeftCell="B1" zoomScaleNormal="100" workbookViewId="0">
      <pane ySplit="1" topLeftCell="A2" activePane="bottomLeft" state="frozen"/>
      <selection activeCell="AM21" sqref="AM21"/>
      <selection pane="bottomLeft" activeCell="J18" sqref="J18"/>
    </sheetView>
  </sheetViews>
  <sheetFormatPr defaultColWidth="15.42578125" defaultRowHeight="33.75" customHeight="1"/>
  <cols>
    <col min="1" max="1" width="2.5703125" style="39" hidden="1" customWidth="1"/>
    <col min="2" max="2" width="6" style="67" customWidth="1"/>
    <col min="3" max="3" width="42.140625" style="39" customWidth="1"/>
    <col min="4" max="4" width="22.28515625" style="57" customWidth="1"/>
    <col min="5" max="5" width="18.85546875" style="57" customWidth="1"/>
    <col min="6" max="6" width="20" style="57" customWidth="1"/>
    <col min="7" max="16384" width="15.42578125" style="39"/>
  </cols>
  <sheetData>
    <row r="1" spans="2:6" s="22" customFormat="1" ht="12.75" hidden="1">
      <c r="D1" s="72"/>
      <c r="E1" s="72"/>
      <c r="F1" s="72"/>
    </row>
    <row r="2" spans="2:6" s="15" customFormat="1" ht="16.5" hidden="1" customHeight="1">
      <c r="D2" s="21"/>
      <c r="E2" s="21"/>
      <c r="F2" s="21"/>
    </row>
    <row r="3" spans="2:6" s="18" customFormat="1" ht="12.75">
      <c r="C3" s="26" t="s">
        <v>182</v>
      </c>
      <c r="D3" s="35"/>
      <c r="E3" s="35"/>
      <c r="F3" s="35"/>
    </row>
    <row r="4" spans="2:6" s="50" customFormat="1" ht="26.25" customHeight="1">
      <c r="D4" s="30"/>
      <c r="E4" s="30"/>
      <c r="F4" s="639" t="s">
        <v>327</v>
      </c>
    </row>
    <row r="5" spans="2:6" s="104" customFormat="1" ht="39.6" customHeight="1">
      <c r="B5" s="379" t="s">
        <v>20</v>
      </c>
      <c r="C5" s="468" t="s">
        <v>1</v>
      </c>
      <c r="D5" s="175" t="s">
        <v>326</v>
      </c>
      <c r="E5" s="586" t="s">
        <v>321</v>
      </c>
      <c r="F5" s="469" t="s">
        <v>324</v>
      </c>
    </row>
    <row r="6" spans="2:6" s="105" customFormat="1" ht="12.75">
      <c r="B6" s="380">
        <v>1</v>
      </c>
      <c r="C6" s="90" t="s">
        <v>150</v>
      </c>
      <c r="D6" s="531">
        <v>1763484.2200000002</v>
      </c>
      <c r="E6" s="531">
        <v>1702076.5999999996</v>
      </c>
      <c r="F6" s="531">
        <v>567359</v>
      </c>
    </row>
    <row r="7" spans="2:6" s="105" customFormat="1" ht="12.75">
      <c r="B7" s="380">
        <v>2</v>
      </c>
      <c r="C7" s="90" t="s">
        <v>51</v>
      </c>
      <c r="D7" s="531">
        <v>3398650.8200000003</v>
      </c>
      <c r="E7" s="531">
        <v>2412019.6199999996</v>
      </c>
      <c r="F7" s="531">
        <v>804007</v>
      </c>
    </row>
    <row r="8" spans="2:6" s="105" customFormat="1" ht="14.25" customHeight="1">
      <c r="B8" s="380">
        <v>3</v>
      </c>
      <c r="C8" s="5" t="s">
        <v>82</v>
      </c>
      <c r="D8" s="531">
        <v>6413869.4399999995</v>
      </c>
      <c r="E8" s="531">
        <v>6337318.0200000014</v>
      </c>
      <c r="F8" s="531">
        <v>2112439</v>
      </c>
    </row>
    <row r="9" spans="2:6" s="105" customFormat="1" ht="12.75">
      <c r="B9" s="380">
        <v>4</v>
      </c>
      <c r="C9" s="16" t="s">
        <v>260</v>
      </c>
      <c r="D9" s="531">
        <v>3145600.07</v>
      </c>
      <c r="E9" s="531">
        <v>2709294.11</v>
      </c>
      <c r="F9" s="531">
        <v>903098</v>
      </c>
    </row>
    <row r="10" spans="2:6" s="105" customFormat="1" ht="12.75">
      <c r="B10" s="380">
        <v>5</v>
      </c>
      <c r="C10" s="90" t="s">
        <v>151</v>
      </c>
      <c r="D10" s="531">
        <v>2399594.9900000002</v>
      </c>
      <c r="E10" s="531">
        <v>2286900.5099999998</v>
      </c>
      <c r="F10" s="531">
        <v>762300</v>
      </c>
    </row>
    <row r="11" spans="2:6" s="105" customFormat="1" ht="12.75">
      <c r="B11" s="380">
        <v>6</v>
      </c>
      <c r="C11" s="90" t="s">
        <v>61</v>
      </c>
      <c r="D11" s="531">
        <v>613541.73</v>
      </c>
      <c r="E11" s="531">
        <v>547644.71</v>
      </c>
      <c r="F11" s="531">
        <v>182548</v>
      </c>
    </row>
    <row r="12" spans="2:6" s="105" customFormat="1" ht="12.75">
      <c r="B12" s="380">
        <v>7</v>
      </c>
      <c r="C12" s="90" t="s">
        <v>8</v>
      </c>
      <c r="D12" s="348">
        <v>5738877.4700000007</v>
      </c>
      <c r="E12" s="531">
        <v>17492019.469999999</v>
      </c>
      <c r="F12" s="531">
        <v>5830673</v>
      </c>
    </row>
    <row r="13" spans="2:6" s="105" customFormat="1" ht="12.75">
      <c r="B13" s="380">
        <v>8</v>
      </c>
      <c r="C13" s="90" t="s">
        <v>152</v>
      </c>
      <c r="D13" s="531">
        <v>9173280.2200000007</v>
      </c>
      <c r="E13" s="531">
        <v>12408327.479999999</v>
      </c>
      <c r="F13" s="531">
        <v>4136109</v>
      </c>
    </row>
    <row r="14" spans="2:6" s="105" customFormat="1" ht="12.75">
      <c r="B14" s="380">
        <v>9</v>
      </c>
      <c r="C14" s="16" t="s">
        <v>153</v>
      </c>
      <c r="D14" s="531">
        <v>431232.15</v>
      </c>
      <c r="E14" s="531">
        <v>877692.48999999987</v>
      </c>
      <c r="F14" s="531">
        <v>292564</v>
      </c>
    </row>
    <row r="15" spans="2:6" s="105" customFormat="1" ht="12.75">
      <c r="B15" s="380">
        <v>10</v>
      </c>
      <c r="C15" s="90" t="s">
        <v>145</v>
      </c>
      <c r="D15" s="531">
        <v>1069355.42</v>
      </c>
      <c r="E15" s="531">
        <v>954775.39999999991</v>
      </c>
      <c r="F15" s="531">
        <v>318258</v>
      </c>
    </row>
    <row r="16" spans="2:6" s="105" customFormat="1" ht="12.75">
      <c r="B16" s="380">
        <v>11</v>
      </c>
      <c r="C16" s="16" t="s">
        <v>50</v>
      </c>
      <c r="D16" s="531">
        <v>508691.1</v>
      </c>
      <c r="E16" s="531">
        <v>750535.24000000011</v>
      </c>
      <c r="F16" s="531">
        <v>250178</v>
      </c>
    </row>
    <row r="17" spans="2:6" s="105" customFormat="1" ht="12.75">
      <c r="B17" s="380">
        <v>12</v>
      </c>
      <c r="C17" s="90" t="s">
        <v>154</v>
      </c>
      <c r="D17" s="531">
        <v>22957.360000000001</v>
      </c>
      <c r="E17" s="531">
        <v>188910.44</v>
      </c>
      <c r="F17" s="531">
        <v>62970</v>
      </c>
    </row>
    <row r="18" spans="2:6" s="105" customFormat="1" ht="12.75">
      <c r="B18" s="380">
        <v>13</v>
      </c>
      <c r="C18" s="90" t="s">
        <v>63</v>
      </c>
      <c r="D18" s="531">
        <v>320843.02</v>
      </c>
      <c r="E18" s="531">
        <v>257247.43999999994</v>
      </c>
      <c r="F18" s="531">
        <v>85749</v>
      </c>
    </row>
    <row r="19" spans="2:6" s="105" customFormat="1" ht="12.75">
      <c r="B19" s="380">
        <v>14</v>
      </c>
      <c r="C19" s="16" t="s">
        <v>146</v>
      </c>
      <c r="D19" s="531">
        <v>3362668.8499999996</v>
      </c>
      <c r="E19" s="531">
        <v>4083735.25</v>
      </c>
      <c r="F19" s="531">
        <v>1361245</v>
      </c>
    </row>
    <row r="20" spans="2:6" s="105" customFormat="1" ht="12.75">
      <c r="B20" s="380">
        <v>15</v>
      </c>
      <c r="C20" s="90" t="s">
        <v>11</v>
      </c>
      <c r="D20" s="531">
        <v>2301791.73</v>
      </c>
      <c r="E20" s="531">
        <v>3291888.89</v>
      </c>
      <c r="F20" s="531">
        <v>1097296</v>
      </c>
    </row>
    <row r="21" spans="2:6" s="105" customFormat="1" ht="12.75">
      <c r="B21" s="380">
        <v>16</v>
      </c>
      <c r="C21" s="90" t="s">
        <v>64</v>
      </c>
      <c r="D21" s="531">
        <v>191048.15</v>
      </c>
      <c r="E21" s="531">
        <v>289669.91000000003</v>
      </c>
      <c r="F21" s="531">
        <v>96557</v>
      </c>
    </row>
    <row r="22" spans="2:6" s="105" customFormat="1" ht="18" customHeight="1">
      <c r="B22" s="380">
        <v>17</v>
      </c>
      <c r="C22" s="90" t="s">
        <v>148</v>
      </c>
      <c r="D22" s="531">
        <v>5797.1399999999994</v>
      </c>
      <c r="E22" s="531">
        <v>194757.9</v>
      </c>
      <c r="F22" s="531">
        <v>64919</v>
      </c>
    </row>
    <row r="23" spans="2:6" s="105" customFormat="1" ht="12.75">
      <c r="B23" s="380">
        <v>18</v>
      </c>
      <c r="C23" s="90" t="s">
        <v>175</v>
      </c>
      <c r="D23" s="531">
        <v>300072.31999999995</v>
      </c>
      <c r="E23" s="531">
        <v>663764.02000000014</v>
      </c>
      <c r="F23" s="531">
        <v>221255</v>
      </c>
    </row>
    <row r="24" spans="2:6" s="105" customFormat="1" ht="12.75">
      <c r="B24" s="380">
        <v>19</v>
      </c>
      <c r="C24" s="90" t="s">
        <v>162</v>
      </c>
      <c r="D24" s="531">
        <v>2434294.5499999998</v>
      </c>
      <c r="E24" s="531">
        <v>2096553.37</v>
      </c>
      <c r="F24" s="531">
        <v>698851</v>
      </c>
    </row>
    <row r="25" spans="2:6" s="105" customFormat="1" ht="12.75">
      <c r="B25" s="380">
        <v>20</v>
      </c>
      <c r="C25" s="90" t="s">
        <v>149</v>
      </c>
      <c r="D25" s="531">
        <v>3974204.52</v>
      </c>
      <c r="E25" s="531">
        <v>3155067.98</v>
      </c>
      <c r="F25" s="531">
        <v>1051689</v>
      </c>
    </row>
    <row r="26" spans="2:6" s="106" customFormat="1" ht="12.75">
      <c r="B26" s="380">
        <v>21</v>
      </c>
      <c r="C26" s="5" t="s">
        <v>193</v>
      </c>
      <c r="D26" s="531">
        <v>1003.07</v>
      </c>
      <c r="E26" s="531">
        <v>278391.93</v>
      </c>
      <c r="F26" s="531">
        <v>92797</v>
      </c>
    </row>
    <row r="27" spans="2:6" s="454" customFormat="1" ht="12.75">
      <c r="B27" s="455">
        <v>22</v>
      </c>
      <c r="C27" s="5" t="s">
        <v>163</v>
      </c>
      <c r="D27" s="531">
        <v>1269829.19</v>
      </c>
      <c r="E27" s="531">
        <v>1837987.0100000002</v>
      </c>
      <c r="F27" s="531">
        <v>612662</v>
      </c>
    </row>
    <row r="28" spans="2:6" s="105" customFormat="1" ht="12.75">
      <c r="B28" s="380">
        <v>23</v>
      </c>
      <c r="C28" s="5" t="s">
        <v>172</v>
      </c>
      <c r="D28" s="531">
        <v>108462.45999999999</v>
      </c>
      <c r="E28" s="531">
        <v>133097.48000000001</v>
      </c>
      <c r="F28" s="531">
        <v>44366</v>
      </c>
    </row>
    <row r="29" spans="2:6" s="106" customFormat="1" ht="12.75">
      <c r="B29" s="380">
        <v>24</v>
      </c>
      <c r="C29" s="16" t="s">
        <v>286</v>
      </c>
      <c r="D29" s="531">
        <v>0</v>
      </c>
      <c r="E29" s="531">
        <v>0</v>
      </c>
      <c r="F29" s="531">
        <v>0</v>
      </c>
    </row>
    <row r="30" spans="2:6" s="106" customFormat="1" ht="12.75">
      <c r="B30" s="380">
        <v>25</v>
      </c>
      <c r="C30" s="5" t="s">
        <v>196</v>
      </c>
      <c r="D30" s="531">
        <v>2118356.4899999998</v>
      </c>
      <c r="E30" s="531">
        <v>1507826.8500000003</v>
      </c>
      <c r="F30" s="531">
        <v>502609</v>
      </c>
    </row>
    <row r="31" spans="2:6" s="106" customFormat="1" ht="14.25" customHeight="1">
      <c r="B31" s="380">
        <v>26</v>
      </c>
      <c r="C31" s="5" t="s">
        <v>197</v>
      </c>
      <c r="D31" s="531">
        <v>388974.03</v>
      </c>
      <c r="E31" s="531">
        <v>406291.11</v>
      </c>
      <c r="F31" s="531">
        <v>135430</v>
      </c>
    </row>
    <row r="32" spans="2:6" s="106" customFormat="1" ht="16.5" customHeight="1">
      <c r="B32" s="380">
        <v>27</v>
      </c>
      <c r="C32" s="5" t="s">
        <v>222</v>
      </c>
      <c r="D32" s="531">
        <v>195364.07</v>
      </c>
      <c r="E32" s="531">
        <v>355468.59</v>
      </c>
      <c r="F32" s="531">
        <v>118490</v>
      </c>
    </row>
    <row r="33" spans="2:6" s="106" customFormat="1" ht="12.75">
      <c r="B33" s="380">
        <v>28</v>
      </c>
      <c r="C33" s="545" t="s">
        <v>218</v>
      </c>
      <c r="D33" s="531">
        <v>2953.36</v>
      </c>
      <c r="E33" s="531">
        <v>172841.64</v>
      </c>
      <c r="F33" s="531">
        <v>57614</v>
      </c>
    </row>
    <row r="34" spans="2:6" s="106" customFormat="1" ht="12.75">
      <c r="B34" s="380">
        <v>29</v>
      </c>
      <c r="C34" s="545" t="s">
        <v>199</v>
      </c>
      <c r="D34" s="531">
        <v>1617349.3</v>
      </c>
      <c r="E34" s="531">
        <v>1414176.16</v>
      </c>
      <c r="F34" s="531">
        <v>471392</v>
      </c>
    </row>
    <row r="35" spans="2:6" s="106" customFormat="1" ht="12.75">
      <c r="B35" s="380">
        <v>30</v>
      </c>
      <c r="C35" s="5" t="s">
        <v>318</v>
      </c>
      <c r="D35" s="531">
        <v>2312698.8899999997</v>
      </c>
      <c r="E35" s="531">
        <v>2038792.2300000004</v>
      </c>
      <c r="F35" s="531">
        <v>679597</v>
      </c>
    </row>
    <row r="36" spans="2:6" s="106" customFormat="1" ht="12.75">
      <c r="B36" s="380">
        <v>31</v>
      </c>
      <c r="C36" s="545" t="s">
        <v>223</v>
      </c>
      <c r="D36" s="531">
        <v>832297.8</v>
      </c>
      <c r="E36" s="531">
        <v>1394359.74</v>
      </c>
      <c r="F36" s="531">
        <v>464787</v>
      </c>
    </row>
    <row r="37" spans="2:6" s="106" customFormat="1" ht="15" customHeight="1">
      <c r="B37" s="380">
        <v>32</v>
      </c>
      <c r="C37" s="545" t="s">
        <v>224</v>
      </c>
      <c r="D37" s="531">
        <v>1175000.6599999999</v>
      </c>
      <c r="E37" s="531">
        <v>755379.78</v>
      </c>
      <c r="F37" s="531">
        <v>251793</v>
      </c>
    </row>
    <row r="38" spans="2:6" s="106" customFormat="1" ht="12.75">
      <c r="B38" s="380">
        <v>33</v>
      </c>
      <c r="C38" s="545" t="s">
        <v>246</v>
      </c>
      <c r="D38" s="531">
        <v>800764.47</v>
      </c>
      <c r="E38" s="531">
        <v>1068071.6700000002</v>
      </c>
      <c r="F38" s="531">
        <v>356024</v>
      </c>
    </row>
    <row r="39" spans="2:6" s="106" customFormat="1" ht="12.75">
      <c r="B39" s="380">
        <v>34</v>
      </c>
      <c r="C39" s="545" t="s">
        <v>262</v>
      </c>
      <c r="D39" s="531">
        <v>5793264.5499999998</v>
      </c>
      <c r="E39" s="531">
        <v>3660518.8100000005</v>
      </c>
      <c r="F39" s="531">
        <v>1220173</v>
      </c>
    </row>
    <row r="40" spans="2:6" s="106" customFormat="1" ht="12.75">
      <c r="B40" s="380">
        <v>35</v>
      </c>
      <c r="C40" s="545" t="s">
        <v>301</v>
      </c>
      <c r="D40" s="531">
        <v>314919.34999999998</v>
      </c>
      <c r="E40" s="531">
        <v>191496.45</v>
      </c>
      <c r="F40" s="531">
        <v>63832</v>
      </c>
    </row>
    <row r="41" spans="2:6" s="106" customFormat="1" ht="12.75">
      <c r="B41" s="380">
        <v>36</v>
      </c>
      <c r="C41" s="620" t="s">
        <v>312</v>
      </c>
      <c r="D41" s="531">
        <v>677933.41</v>
      </c>
      <c r="E41" s="531">
        <v>346364.58999999997</v>
      </c>
      <c r="F41" s="531">
        <v>115455</v>
      </c>
    </row>
    <row r="42" spans="2:6" s="106" customFormat="1" ht="12.75">
      <c r="B42" s="380">
        <v>37</v>
      </c>
      <c r="C42" s="545" t="s">
        <v>305</v>
      </c>
      <c r="D42" s="531">
        <v>382145.3</v>
      </c>
      <c r="E42" s="531">
        <v>1120490.7</v>
      </c>
      <c r="F42" s="531">
        <v>373497</v>
      </c>
    </row>
    <row r="43" spans="2:6" s="106" customFormat="1" ht="12.75">
      <c r="B43" s="380"/>
      <c r="C43" s="702" t="s">
        <v>284</v>
      </c>
      <c r="D43" s="348">
        <v>149738000</v>
      </c>
      <c r="E43" s="531">
        <v>184500000</v>
      </c>
      <c r="F43" s="531">
        <v>60000000</v>
      </c>
    </row>
    <row r="44" spans="2:6" s="23" customFormat="1" ht="12.75">
      <c r="D44" s="24"/>
      <c r="E44" s="24"/>
      <c r="F44" s="24"/>
    </row>
    <row r="45" spans="2:6" s="23" customFormat="1" ht="14.25" customHeight="1">
      <c r="B45" s="870" t="s">
        <v>240</v>
      </c>
      <c r="C45" s="871"/>
      <c r="D45" s="24"/>
      <c r="E45" s="24"/>
      <c r="F45" s="24"/>
    </row>
    <row r="46" spans="2:6" s="23" customFormat="1" ht="14.25" customHeight="1">
      <c r="B46" s="112"/>
      <c r="C46" s="112"/>
      <c r="D46" s="24"/>
      <c r="E46" s="24"/>
      <c r="F46" s="24"/>
    </row>
    <row r="47" spans="2:6" s="7" customFormat="1" ht="12.75">
      <c r="B47" s="42"/>
      <c r="C47" s="208"/>
      <c r="D47" s="30"/>
      <c r="E47" s="30"/>
      <c r="F47" s="639" t="s">
        <v>327</v>
      </c>
    </row>
    <row r="48" spans="2:6" s="30" customFormat="1" ht="44.25" customHeight="1">
      <c r="B48" s="209"/>
      <c r="C48" s="546" t="s">
        <v>240</v>
      </c>
      <c r="D48" s="175" t="s">
        <v>326</v>
      </c>
      <c r="E48" s="586" t="s">
        <v>321</v>
      </c>
      <c r="F48" s="469" t="s">
        <v>324</v>
      </c>
    </row>
    <row r="49" spans="1:6" s="122" customFormat="1" ht="24.6" customHeight="1">
      <c r="B49" s="289"/>
      <c r="C49" s="239" t="s">
        <v>8</v>
      </c>
      <c r="D49" s="462">
        <v>4364462.57</v>
      </c>
      <c r="E49" s="462">
        <v>10373427.43</v>
      </c>
      <c r="F49" s="462">
        <v>0</v>
      </c>
    </row>
    <row r="50" spans="1:6" s="23" customFormat="1" ht="33.75" customHeight="1">
      <c r="A50" s="36"/>
      <c r="D50" s="24"/>
      <c r="E50" s="24"/>
      <c r="F50" s="24"/>
    </row>
    <row r="51" spans="1:6" s="23" customFormat="1" ht="33.75" customHeight="1">
      <c r="A51" s="36"/>
      <c r="C51" s="97"/>
      <c r="D51" s="24"/>
      <c r="E51" s="24"/>
      <c r="F51" s="24"/>
    </row>
    <row r="52" spans="1:6" s="62" customFormat="1" ht="33.75" customHeight="1">
      <c r="C52" s="61"/>
      <c r="D52" s="61"/>
      <c r="E52" s="61"/>
      <c r="F52" s="61"/>
    </row>
    <row r="53" spans="1:6" s="62" customFormat="1" ht="33.75" customHeight="1">
      <c r="C53" s="61"/>
      <c r="D53" s="61"/>
      <c r="E53" s="61"/>
      <c r="F53" s="61"/>
    </row>
    <row r="54" spans="1:6" s="15" customFormat="1" ht="33.75" customHeight="1">
      <c r="B54" s="103"/>
      <c r="C54" s="156"/>
      <c r="D54" s="21"/>
      <c r="E54" s="21"/>
      <c r="F54" s="21"/>
    </row>
    <row r="55" spans="1:6" s="50" customFormat="1" ht="33.75" customHeight="1">
      <c r="B55" s="66"/>
      <c r="D55" s="53"/>
      <c r="E55" s="53"/>
      <c r="F55" s="53"/>
    </row>
  </sheetData>
  <mergeCells count="1">
    <mergeCell ref="B45:C45"/>
  </mergeCells>
  <pageMargins left="0.15748031496062992" right="0.19685039370078741" top="0.31496062992125984" bottom="0.19685039370078741" header="0.23622047244094491" footer="0.23622047244094491"/>
  <pageSetup paperSize="9" scale="90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>
  <dimension ref="A1:J41"/>
  <sheetViews>
    <sheetView zoomScaleNormal="100" workbookViewId="0">
      <selection activeCell="D3" sqref="D3:F4"/>
    </sheetView>
  </sheetViews>
  <sheetFormatPr defaultColWidth="11" defaultRowHeight="29.25" customHeight="1"/>
  <cols>
    <col min="1" max="1" width="1" style="109" customWidth="1"/>
    <col min="2" max="2" width="7.7109375" style="109" customWidth="1"/>
    <col min="3" max="3" width="36.85546875" style="621" customWidth="1"/>
    <col min="4" max="4" width="17.5703125" style="109" customWidth="1"/>
    <col min="5" max="6" width="15.42578125" style="109" customWidth="1"/>
    <col min="7" max="7" width="14.7109375" style="109" customWidth="1"/>
    <col min="8" max="8" width="12.85546875" style="109" customWidth="1"/>
    <col min="9" max="16384" width="11" style="109"/>
  </cols>
  <sheetData>
    <row r="1" spans="1:6" ht="20.25" customHeight="1"/>
    <row r="2" spans="1:6" ht="14.25" customHeight="1">
      <c r="B2" s="196" t="s">
        <v>183</v>
      </c>
      <c r="C2" s="196"/>
    </row>
    <row r="3" spans="1:6" ht="27" customHeight="1">
      <c r="D3" s="30"/>
      <c r="E3" s="30"/>
      <c r="F3" s="639" t="s">
        <v>327</v>
      </c>
    </row>
    <row r="4" spans="1:6" ht="45" customHeight="1">
      <c r="A4" s="139"/>
      <c r="B4" s="703" t="s">
        <v>99</v>
      </c>
      <c r="C4" s="704" t="s">
        <v>1</v>
      </c>
      <c r="D4" s="175" t="s">
        <v>326</v>
      </c>
      <c r="E4" s="586" t="s">
        <v>321</v>
      </c>
      <c r="F4" s="469" t="s">
        <v>324</v>
      </c>
    </row>
    <row r="5" spans="1:6" ht="12.75">
      <c r="A5" s="140"/>
      <c r="B5" s="705">
        <v>1</v>
      </c>
      <c r="C5" s="623" t="s">
        <v>51</v>
      </c>
      <c r="D5" s="532">
        <v>1871039.52</v>
      </c>
      <c r="E5" s="574">
        <v>2339000.7399999998</v>
      </c>
      <c r="F5" s="574">
        <v>779667</v>
      </c>
    </row>
    <row r="6" spans="1:6" ht="12.75">
      <c r="A6" s="140"/>
      <c r="B6" s="705">
        <v>2</v>
      </c>
      <c r="C6" s="622" t="s">
        <v>58</v>
      </c>
      <c r="D6" s="532">
        <v>8202388.8700000001</v>
      </c>
      <c r="E6" s="574">
        <v>14034174.529999997</v>
      </c>
      <c r="F6" s="574">
        <v>4678058</v>
      </c>
    </row>
    <row r="7" spans="1:6" ht="12.75">
      <c r="A7" s="140"/>
      <c r="B7" s="705">
        <v>3</v>
      </c>
      <c r="C7" s="623" t="s">
        <v>145</v>
      </c>
      <c r="D7" s="532">
        <v>991917.25</v>
      </c>
      <c r="E7" s="574">
        <v>1103568.69</v>
      </c>
      <c r="F7" s="574">
        <v>367856</v>
      </c>
    </row>
    <row r="8" spans="1:6" ht="12.75">
      <c r="A8" s="140"/>
      <c r="B8" s="705">
        <v>4</v>
      </c>
      <c r="C8" s="507" t="s">
        <v>49</v>
      </c>
      <c r="D8" s="532">
        <v>10522430.92</v>
      </c>
      <c r="E8" s="574">
        <v>12142164.040000001</v>
      </c>
      <c r="F8" s="574">
        <v>4047388</v>
      </c>
    </row>
    <row r="9" spans="1:6" ht="12.75">
      <c r="A9" s="140"/>
      <c r="B9" s="705">
        <v>5</v>
      </c>
      <c r="C9" s="623" t="s">
        <v>10</v>
      </c>
      <c r="D9" s="532">
        <v>1526467.79</v>
      </c>
      <c r="E9" s="574">
        <v>2905298.21</v>
      </c>
      <c r="F9" s="574">
        <v>968433</v>
      </c>
    </row>
    <row r="10" spans="1:6" ht="12.75">
      <c r="A10" s="140"/>
      <c r="B10" s="705">
        <v>6</v>
      </c>
      <c r="C10" s="623" t="s">
        <v>61</v>
      </c>
      <c r="D10" s="532">
        <v>2879497.8200000003</v>
      </c>
      <c r="E10" s="574">
        <v>2054984.2199999997</v>
      </c>
      <c r="F10" s="574">
        <v>684995</v>
      </c>
    </row>
    <row r="11" spans="1:6" ht="12.75">
      <c r="A11" s="140"/>
      <c r="B11" s="705">
        <v>7</v>
      </c>
      <c r="C11" s="623" t="s">
        <v>8</v>
      </c>
      <c r="D11" s="532">
        <v>2268653.8199999998</v>
      </c>
      <c r="E11" s="574">
        <v>5651185.2400000002</v>
      </c>
      <c r="F11" s="574">
        <v>1883728</v>
      </c>
    </row>
    <row r="12" spans="1:6" ht="12.75">
      <c r="A12" s="140" t="s">
        <v>243</v>
      </c>
      <c r="B12" s="705">
        <v>8</v>
      </c>
      <c r="C12" s="623" t="s">
        <v>152</v>
      </c>
      <c r="D12" s="532">
        <v>29051548.240000002</v>
      </c>
      <c r="E12" s="574">
        <v>39150896.479999997</v>
      </c>
      <c r="F12" s="574">
        <v>13050299</v>
      </c>
    </row>
    <row r="13" spans="1:6" ht="12.75">
      <c r="A13" s="140"/>
      <c r="B13" s="705">
        <v>9</v>
      </c>
      <c r="C13" s="623" t="s">
        <v>50</v>
      </c>
      <c r="D13" s="532">
        <v>1270938.3700000001</v>
      </c>
      <c r="E13" s="574">
        <v>846450.3899999999</v>
      </c>
      <c r="F13" s="574">
        <v>282150</v>
      </c>
    </row>
    <row r="14" spans="1:6" ht="12.75">
      <c r="A14" s="140"/>
      <c r="B14" s="705">
        <v>10</v>
      </c>
      <c r="C14" s="623" t="s">
        <v>154</v>
      </c>
      <c r="D14" s="532">
        <v>503518.31000000006</v>
      </c>
      <c r="E14" s="574">
        <v>3003580.77</v>
      </c>
      <c r="F14" s="574">
        <v>1001194</v>
      </c>
    </row>
    <row r="15" spans="1:6" ht="12.75">
      <c r="A15" s="140"/>
      <c r="B15" s="705">
        <v>11</v>
      </c>
      <c r="C15" s="623" t="s">
        <v>63</v>
      </c>
      <c r="D15" s="532">
        <v>582476.07999999996</v>
      </c>
      <c r="E15" s="574">
        <v>268271.46000000002</v>
      </c>
      <c r="F15" s="574">
        <v>89424</v>
      </c>
    </row>
    <row r="16" spans="1:6" ht="12.75">
      <c r="A16" s="140"/>
      <c r="B16" s="705">
        <v>12</v>
      </c>
      <c r="C16" s="507" t="s">
        <v>186</v>
      </c>
      <c r="D16" s="532">
        <v>8570919.0700000003</v>
      </c>
      <c r="E16" s="574">
        <v>10421716.129999999</v>
      </c>
      <c r="F16" s="574">
        <v>3473905</v>
      </c>
    </row>
    <row r="17" spans="1:9" ht="12.75">
      <c r="A17" s="140"/>
      <c r="B17" s="705">
        <v>13</v>
      </c>
      <c r="C17" s="623" t="s">
        <v>171</v>
      </c>
      <c r="D17" s="532">
        <v>693154.36</v>
      </c>
      <c r="E17" s="574">
        <v>1376054.1600000001</v>
      </c>
      <c r="F17" s="574">
        <v>458685</v>
      </c>
    </row>
    <row r="18" spans="1:9" ht="12.75">
      <c r="A18" s="140"/>
      <c r="B18" s="705">
        <v>14</v>
      </c>
      <c r="C18" s="623" t="s">
        <v>11</v>
      </c>
      <c r="D18" s="532">
        <v>13421330.23</v>
      </c>
      <c r="E18" s="574">
        <v>10290825.809999999</v>
      </c>
      <c r="F18" s="574">
        <v>3430275</v>
      </c>
    </row>
    <row r="19" spans="1:9" s="149" customFormat="1" ht="12.75">
      <c r="A19" s="148"/>
      <c r="B19" s="705">
        <v>15</v>
      </c>
      <c r="C19" s="624" t="s">
        <v>12</v>
      </c>
      <c r="D19" s="533">
        <v>5548025.7599999998</v>
      </c>
      <c r="E19" s="574">
        <v>9672930.9600000009</v>
      </c>
      <c r="F19" s="574">
        <v>3224310</v>
      </c>
    </row>
    <row r="20" spans="1:9" ht="12.75">
      <c r="A20" s="140"/>
      <c r="B20" s="705">
        <v>16</v>
      </c>
      <c r="C20" s="623" t="s">
        <v>170</v>
      </c>
      <c r="D20" s="532">
        <v>11173276.060000001</v>
      </c>
      <c r="E20" s="574">
        <v>12013985.08</v>
      </c>
      <c r="F20" s="574">
        <v>4004662</v>
      </c>
    </row>
    <row r="21" spans="1:9" ht="12.75">
      <c r="A21" s="140"/>
      <c r="B21" s="705">
        <v>17</v>
      </c>
      <c r="C21" s="622" t="s">
        <v>193</v>
      </c>
      <c r="D21" s="532">
        <v>162497.20000000001</v>
      </c>
      <c r="E21" s="574">
        <v>499922.84</v>
      </c>
      <c r="F21" s="574">
        <v>166641</v>
      </c>
    </row>
    <row r="22" spans="1:9" ht="12.75">
      <c r="A22" s="140"/>
      <c r="B22" s="705">
        <v>18</v>
      </c>
      <c r="C22" s="622" t="s">
        <v>169</v>
      </c>
      <c r="D22" s="532">
        <v>3129790.71</v>
      </c>
      <c r="E22" s="574">
        <v>5489144.3700000001</v>
      </c>
      <c r="F22" s="574">
        <v>1829715</v>
      </c>
    </row>
    <row r="23" spans="1:9" ht="12.75">
      <c r="A23" s="140"/>
      <c r="B23" s="705">
        <v>19</v>
      </c>
      <c r="C23" s="623" t="s">
        <v>148</v>
      </c>
      <c r="D23" s="532">
        <v>1375912.92</v>
      </c>
      <c r="E23" s="574">
        <v>1250412.78</v>
      </c>
      <c r="F23" s="574">
        <v>416804</v>
      </c>
    </row>
    <row r="24" spans="1:9" ht="12.75">
      <c r="A24" s="140"/>
      <c r="B24" s="705">
        <v>20</v>
      </c>
      <c r="C24" s="623" t="s">
        <v>64</v>
      </c>
      <c r="D24" s="532">
        <v>310881.83999999997</v>
      </c>
      <c r="E24" s="574">
        <v>434295.32000000007</v>
      </c>
      <c r="F24" s="574">
        <v>144765</v>
      </c>
    </row>
    <row r="25" spans="1:9" ht="12.75">
      <c r="A25" s="140"/>
      <c r="B25" s="705">
        <v>21</v>
      </c>
      <c r="C25" s="623" t="s">
        <v>150</v>
      </c>
      <c r="D25" s="532">
        <v>3632558.9799999995</v>
      </c>
      <c r="E25" s="574">
        <v>4322189.62</v>
      </c>
      <c r="F25" s="574">
        <v>1440730</v>
      </c>
    </row>
    <row r="26" spans="1:9" ht="12.75">
      <c r="A26" s="140"/>
      <c r="B26" s="705">
        <v>22</v>
      </c>
      <c r="C26" s="623" t="s">
        <v>77</v>
      </c>
      <c r="D26" s="532">
        <v>598929.44999999995</v>
      </c>
      <c r="E26" s="574">
        <v>441930.99</v>
      </c>
      <c r="F26" s="574">
        <v>147310</v>
      </c>
    </row>
    <row r="27" spans="1:9" ht="12.75">
      <c r="A27" s="140"/>
      <c r="B27" s="705">
        <v>23</v>
      </c>
      <c r="C27" s="507" t="s">
        <v>286</v>
      </c>
      <c r="D27" s="349">
        <v>0</v>
      </c>
      <c r="E27" s="574">
        <v>0</v>
      </c>
      <c r="F27" s="574">
        <v>0</v>
      </c>
      <c r="G27" s="626"/>
    </row>
    <row r="28" spans="1:9" ht="25.5">
      <c r="A28" s="140"/>
      <c r="B28" s="705">
        <v>24</v>
      </c>
      <c r="C28" s="622" t="s">
        <v>196</v>
      </c>
      <c r="D28" s="532">
        <v>4192287.05</v>
      </c>
      <c r="E28" s="574">
        <v>4653525.49</v>
      </c>
      <c r="F28" s="574">
        <v>1551175</v>
      </c>
    </row>
    <row r="29" spans="1:9" ht="20.25" customHeight="1">
      <c r="A29" s="140"/>
      <c r="B29" s="705">
        <v>25</v>
      </c>
      <c r="C29" s="622" t="s">
        <v>197</v>
      </c>
      <c r="D29" s="532">
        <v>1201113.6400000001</v>
      </c>
      <c r="E29" s="574">
        <v>1913899.1199999996</v>
      </c>
      <c r="F29" s="574">
        <v>637966</v>
      </c>
    </row>
    <row r="30" spans="1:9" ht="25.5">
      <c r="A30" s="140"/>
      <c r="B30" s="380">
        <v>26</v>
      </c>
      <c r="C30" s="625" t="s">
        <v>126</v>
      </c>
      <c r="D30" s="532">
        <v>919261.61</v>
      </c>
      <c r="E30" s="574">
        <v>1514592.53</v>
      </c>
      <c r="F30" s="574">
        <v>504864</v>
      </c>
      <c r="G30" s="463"/>
    </row>
    <row r="31" spans="1:9" ht="17.25" customHeight="1">
      <c r="A31" s="140"/>
      <c r="B31" s="380">
        <v>27</v>
      </c>
      <c r="C31" s="622" t="s">
        <v>219</v>
      </c>
      <c r="D31" s="532">
        <v>232089.99</v>
      </c>
      <c r="E31" s="574">
        <v>243403.77000000002</v>
      </c>
      <c r="F31" s="574">
        <v>81135</v>
      </c>
      <c r="I31" s="463"/>
    </row>
    <row r="32" spans="1:9" ht="17.25" customHeight="1">
      <c r="A32" s="140"/>
      <c r="B32" s="380">
        <v>28</v>
      </c>
      <c r="C32" s="622" t="s">
        <v>199</v>
      </c>
      <c r="D32" s="532">
        <v>4252622.4700000007</v>
      </c>
      <c r="E32" s="574">
        <v>3477922.209999999</v>
      </c>
      <c r="F32" s="574">
        <v>1159307</v>
      </c>
      <c r="I32" s="463"/>
    </row>
    <row r="33" spans="1:10" ht="30.75" customHeight="1">
      <c r="A33" s="140"/>
      <c r="B33" s="380">
        <v>29</v>
      </c>
      <c r="C33" s="280" t="s">
        <v>318</v>
      </c>
      <c r="D33" s="532">
        <v>2965165.37</v>
      </c>
      <c r="E33" s="574">
        <v>4820952.1900000004</v>
      </c>
      <c r="F33" s="574">
        <v>1606984</v>
      </c>
    </row>
    <row r="34" spans="1:10" ht="12.75">
      <c r="A34" s="140"/>
      <c r="B34" s="380">
        <v>30</v>
      </c>
      <c r="C34" s="625" t="s">
        <v>223</v>
      </c>
      <c r="D34" s="532">
        <v>1563307.1099999999</v>
      </c>
      <c r="E34" s="574">
        <v>2178671.65</v>
      </c>
      <c r="F34" s="574">
        <v>726224</v>
      </c>
    </row>
    <row r="35" spans="1:10" ht="12.75">
      <c r="A35" s="140"/>
      <c r="B35" s="380">
        <v>31</v>
      </c>
      <c r="C35" s="625" t="s">
        <v>224</v>
      </c>
      <c r="D35" s="532">
        <v>2987979.5700000003</v>
      </c>
      <c r="E35" s="574">
        <v>1797354.3699999996</v>
      </c>
      <c r="F35" s="574">
        <v>599118</v>
      </c>
    </row>
    <row r="36" spans="1:10" ht="12.75">
      <c r="A36" s="140"/>
      <c r="B36" s="380">
        <v>32</v>
      </c>
      <c r="C36" s="505" t="s">
        <v>246</v>
      </c>
      <c r="D36" s="532">
        <v>2063644.38</v>
      </c>
      <c r="E36" s="574">
        <v>2888849.24</v>
      </c>
      <c r="F36" s="574">
        <v>962950</v>
      </c>
    </row>
    <row r="37" spans="1:10" ht="12.75">
      <c r="A37" s="140"/>
      <c r="B37" s="380">
        <v>33</v>
      </c>
      <c r="C37" s="505" t="s">
        <v>262</v>
      </c>
      <c r="D37" s="532">
        <v>6062935.71</v>
      </c>
      <c r="E37" s="574">
        <v>6368975.9699999997</v>
      </c>
      <c r="F37" s="574">
        <v>2122992</v>
      </c>
    </row>
    <row r="38" spans="1:10" ht="12.75">
      <c r="A38" s="140"/>
      <c r="B38" s="380">
        <v>34</v>
      </c>
      <c r="C38" s="505" t="s">
        <v>302</v>
      </c>
      <c r="D38" s="532">
        <v>143591.39000000001</v>
      </c>
      <c r="E38" s="574">
        <v>292944.61</v>
      </c>
      <c r="F38" s="574">
        <v>97648</v>
      </c>
    </row>
    <row r="39" spans="1:10" ht="12.75">
      <c r="A39" s="140"/>
      <c r="B39" s="380">
        <v>35</v>
      </c>
      <c r="C39" s="620" t="s">
        <v>304</v>
      </c>
      <c r="D39" s="532">
        <v>1503009.46</v>
      </c>
      <c r="E39" s="574">
        <v>1753361.1</v>
      </c>
      <c r="F39" s="574">
        <v>584454</v>
      </c>
    </row>
    <row r="40" spans="1:10" ht="12.75">
      <c r="A40" s="140"/>
      <c r="B40" s="380">
        <v>36</v>
      </c>
      <c r="C40" s="505" t="s">
        <v>305</v>
      </c>
      <c r="D40" s="532">
        <v>468820.57</v>
      </c>
      <c r="E40" s="574">
        <v>1293265.43</v>
      </c>
      <c r="F40" s="574">
        <v>431088</v>
      </c>
    </row>
    <row r="41" spans="1:10" s="409" customFormat="1" ht="12.75">
      <c r="A41" s="139"/>
      <c r="B41" s="706"/>
      <c r="C41" s="707" t="s">
        <v>284</v>
      </c>
      <c r="D41" s="349">
        <v>14900000</v>
      </c>
      <c r="E41" s="574">
        <v>13000000</v>
      </c>
      <c r="F41" s="532">
        <v>4000000</v>
      </c>
      <c r="H41" s="390"/>
      <c r="J41" s="573"/>
    </row>
  </sheetData>
  <pageMargins left="0.15748031496062992" right="0.15748031496062992" top="0.23622047244094491" bottom="0.15748031496062992" header="0.23622047244094491" footer="0.19685039370078741"/>
  <pageSetup paperSize="9" scale="9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3:H17"/>
  <sheetViews>
    <sheetView workbookViewId="0">
      <selection activeCell="I8" sqref="I8"/>
    </sheetView>
  </sheetViews>
  <sheetFormatPr defaultRowHeight="12.75"/>
  <cols>
    <col min="1" max="1" width="3.140625" customWidth="1"/>
    <col min="2" max="2" width="5.140625" customWidth="1"/>
    <col min="3" max="3" width="29.42578125" customWidth="1"/>
    <col min="4" max="4" width="16.140625" style="182" customWidth="1"/>
    <col min="5" max="5" width="11.5703125" customWidth="1"/>
    <col min="6" max="6" width="12.5703125" style="182" customWidth="1"/>
    <col min="8" max="8" width="11.7109375" bestFit="1" customWidth="1"/>
  </cols>
  <sheetData>
    <row r="3" spans="1:8" s="4" customFormat="1" ht="51" customHeight="1">
      <c r="B3" s="872" t="s">
        <v>253</v>
      </c>
      <c r="C3" s="872"/>
      <c r="D3" s="872"/>
      <c r="E3" s="872"/>
      <c r="F3" s="872"/>
    </row>
    <row r="4" spans="1:8" s="4" customFormat="1">
      <c r="B4" s="1"/>
      <c r="C4" s="1"/>
      <c r="D4" s="179"/>
      <c r="F4" s="179"/>
    </row>
    <row r="5" spans="1:8" s="4" customFormat="1">
      <c r="C5" s="1"/>
      <c r="D5" s="30"/>
      <c r="E5" s="30"/>
      <c r="F5" s="639" t="s">
        <v>327</v>
      </c>
    </row>
    <row r="6" spans="1:8" s="1" customFormat="1" ht="56.25" customHeight="1">
      <c r="B6" s="188" t="s">
        <v>20</v>
      </c>
      <c r="C6" s="188" t="s">
        <v>13</v>
      </c>
      <c r="D6" s="175" t="s">
        <v>326</v>
      </c>
      <c r="E6" s="586" t="s">
        <v>321</v>
      </c>
      <c r="F6" s="469" t="s">
        <v>324</v>
      </c>
    </row>
    <row r="7" spans="1:8" s="85" customFormat="1" ht="30" customHeight="1">
      <c r="B7" s="241">
        <v>1</v>
      </c>
      <c r="C7" s="16" t="s">
        <v>46</v>
      </c>
      <c r="D7" s="5">
        <v>897897.88</v>
      </c>
      <c r="E7" s="5">
        <v>881811.45</v>
      </c>
      <c r="F7" s="5">
        <v>0</v>
      </c>
    </row>
    <row r="8" spans="1:8" s="6" customFormat="1" ht="32.25" customHeight="1">
      <c r="B8" s="242">
        <v>2</v>
      </c>
      <c r="C8" s="5" t="s">
        <v>148</v>
      </c>
      <c r="D8" s="5">
        <v>443395.73</v>
      </c>
      <c r="E8" s="5">
        <v>589732.04</v>
      </c>
      <c r="F8" s="5">
        <v>0</v>
      </c>
      <c r="H8" s="3"/>
    </row>
    <row r="9" spans="1:8" s="6" customFormat="1" ht="32.25" customHeight="1">
      <c r="B9" s="242">
        <v>3</v>
      </c>
      <c r="C9" s="452" t="s">
        <v>260</v>
      </c>
      <c r="D9" s="5">
        <v>82041.119999999995</v>
      </c>
      <c r="E9" s="5">
        <v>54696</v>
      </c>
      <c r="F9" s="5">
        <v>0</v>
      </c>
    </row>
    <row r="10" spans="1:8" s="19" customFormat="1" ht="12.75" customHeight="1">
      <c r="B10" s="272"/>
      <c r="C10" s="273"/>
      <c r="D10" s="20"/>
      <c r="F10" s="20"/>
    </row>
    <row r="11" spans="1:8" s="7" customFormat="1">
      <c r="B11" s="195"/>
      <c r="C11" s="630"/>
      <c r="D11" s="14"/>
      <c r="F11" s="14"/>
    </row>
    <row r="12" spans="1:8" s="30" customFormat="1">
      <c r="B12" s="10"/>
      <c r="C12" s="163"/>
      <c r="D12" s="31"/>
      <c r="F12" s="31"/>
    </row>
    <row r="13" spans="1:8" s="119" customFormat="1">
      <c r="B13" s="209"/>
      <c r="C13" s="82"/>
      <c r="D13" s="124"/>
      <c r="F13" s="124"/>
    </row>
    <row r="14" spans="1:8" s="119" customFormat="1" ht="12.75" customHeight="1">
      <c r="B14" s="24"/>
      <c r="C14" s="24"/>
      <c r="D14" s="124"/>
      <c r="F14" s="124"/>
    </row>
    <row r="15" spans="1:8" s="23" customFormat="1">
      <c r="A15" s="36"/>
      <c r="B15" s="36"/>
      <c r="C15" s="164"/>
      <c r="D15" s="24"/>
      <c r="F15" s="24"/>
    </row>
    <row r="16" spans="1:8" s="23" customFormat="1">
      <c r="A16" s="20"/>
      <c r="B16" s="20"/>
      <c r="C16" s="165"/>
      <c r="D16" s="24"/>
      <c r="F16" s="24"/>
    </row>
    <row r="17" spans="1:6" s="23" customFormat="1">
      <c r="A17" s="20"/>
      <c r="B17" s="14"/>
      <c r="C17" s="115"/>
      <c r="D17" s="24"/>
      <c r="F17" s="24"/>
    </row>
  </sheetData>
  <mergeCells count="1">
    <mergeCell ref="B3:F3"/>
  </mergeCells>
  <pageMargins left="0.31" right="0.17" top="0.75" bottom="0.75" header="0.3" footer="0.3"/>
  <pageSetup paperSize="9" scale="90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B6:F15"/>
  <sheetViews>
    <sheetView workbookViewId="0">
      <selection activeCell="J12" sqref="J12"/>
    </sheetView>
  </sheetViews>
  <sheetFormatPr defaultRowHeight="12.75"/>
  <cols>
    <col min="1" max="1" width="3.140625" customWidth="1"/>
    <col min="2" max="2" width="5.140625" customWidth="1"/>
    <col min="3" max="3" width="26.28515625" customWidth="1"/>
    <col min="4" max="4" width="15.42578125" customWidth="1"/>
    <col min="5" max="5" width="13.85546875" customWidth="1"/>
    <col min="6" max="6" width="18.140625" style="182" customWidth="1"/>
    <col min="7" max="7" width="19.5703125" customWidth="1"/>
  </cols>
  <sheetData>
    <row r="6" spans="2:6" s="4" customFormat="1" ht="51" customHeight="1">
      <c r="B6" s="872" t="s">
        <v>249</v>
      </c>
      <c r="C6" s="872"/>
      <c r="D6" s="872"/>
      <c r="E6" s="872"/>
      <c r="F6" s="872"/>
    </row>
    <row r="7" spans="2:6" s="4" customFormat="1">
      <c r="B7" s="1"/>
      <c r="C7" s="1"/>
      <c r="F7" s="179"/>
    </row>
    <row r="8" spans="2:6" s="4" customFormat="1">
      <c r="C8" s="1"/>
      <c r="D8" s="30"/>
      <c r="E8" s="30"/>
      <c r="F8" s="639" t="s">
        <v>327</v>
      </c>
    </row>
    <row r="9" spans="2:6" s="1" customFormat="1" ht="56.25" customHeight="1">
      <c r="B9" s="188" t="s">
        <v>20</v>
      </c>
      <c r="C9" s="188" t="s">
        <v>13</v>
      </c>
      <c r="D9" s="175" t="s">
        <v>326</v>
      </c>
      <c r="E9" s="586" t="s">
        <v>321</v>
      </c>
      <c r="F9" s="469" t="s">
        <v>324</v>
      </c>
    </row>
    <row r="10" spans="2:6" s="85" customFormat="1" ht="22.15" customHeight="1">
      <c r="B10" s="241">
        <v>1</v>
      </c>
      <c r="C10" s="262" t="s">
        <v>8</v>
      </c>
      <c r="D10" s="5">
        <v>11273586.859999999</v>
      </c>
      <c r="E10" s="5">
        <v>13623784.023333333</v>
      </c>
      <c r="F10" s="5">
        <v>4541261</v>
      </c>
    </row>
    <row r="11" spans="2:6" s="6" customFormat="1" ht="26.45" customHeight="1">
      <c r="B11" s="242">
        <v>2</v>
      </c>
      <c r="C11" s="279" t="s">
        <v>146</v>
      </c>
      <c r="D11" s="5">
        <v>893359.81</v>
      </c>
      <c r="E11" s="5">
        <v>1330605.835</v>
      </c>
      <c r="F11" s="5">
        <v>443535</v>
      </c>
    </row>
    <row r="12" spans="2:6" s="6" customFormat="1" ht="24" customHeight="1">
      <c r="B12" s="242">
        <v>3</v>
      </c>
      <c r="C12" s="279" t="s">
        <v>51</v>
      </c>
      <c r="D12" s="5">
        <v>276426.67</v>
      </c>
      <c r="E12" s="5">
        <v>1440703.8399999999</v>
      </c>
      <c r="F12" s="5">
        <v>480235</v>
      </c>
    </row>
    <row r="13" spans="2:6" s="6" customFormat="1" ht="31.5" customHeight="1">
      <c r="B13" s="242">
        <v>4</v>
      </c>
      <c r="C13" s="280" t="s">
        <v>255</v>
      </c>
      <c r="D13" s="5">
        <v>0</v>
      </c>
      <c r="E13" s="5">
        <v>230890.45833333331</v>
      </c>
      <c r="F13" s="5">
        <v>76963</v>
      </c>
    </row>
    <row r="14" spans="2:6" s="6" customFormat="1" ht="26.25" customHeight="1">
      <c r="B14" s="242">
        <v>5</v>
      </c>
      <c r="C14" s="303" t="s">
        <v>29</v>
      </c>
      <c r="D14" s="5">
        <v>404882.75</v>
      </c>
      <c r="E14" s="5">
        <v>535129.92500000005</v>
      </c>
      <c r="F14" s="5">
        <v>178377</v>
      </c>
    </row>
    <row r="15" spans="2:6" s="3" customFormat="1" ht="26.25" customHeight="1">
      <c r="B15" s="175"/>
      <c r="C15" s="708" t="s">
        <v>284</v>
      </c>
      <c r="D15" s="175">
        <v>1986741.69</v>
      </c>
      <c r="E15" s="5">
        <v>2800000</v>
      </c>
      <c r="F15" s="5">
        <v>1000000</v>
      </c>
    </row>
  </sheetData>
  <mergeCells count="1">
    <mergeCell ref="B6:F6"/>
  </mergeCells>
  <pageMargins left="0.31" right="0.17" top="0.75" bottom="0.75" header="0.3" footer="0.3"/>
  <pageSetup paperSize="9" scale="90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F35"/>
  <sheetViews>
    <sheetView topLeftCell="A4" zoomScaleNormal="100" workbookViewId="0">
      <selection activeCell="D9" sqref="D9:F10"/>
    </sheetView>
  </sheetViews>
  <sheetFormatPr defaultColWidth="26.85546875" defaultRowHeight="12.75"/>
  <cols>
    <col min="1" max="1" width="3.42578125" style="4" customWidth="1"/>
    <col min="2" max="2" width="7.5703125" style="4" customWidth="1"/>
    <col min="3" max="3" width="25.85546875" style="449" customWidth="1"/>
    <col min="4" max="4" width="16.85546875" style="4" customWidth="1"/>
    <col min="5" max="6" width="15.140625" style="4" customWidth="1"/>
    <col min="7" max="16384" width="26.85546875" style="4"/>
  </cols>
  <sheetData>
    <row r="1" spans="1:6" s="22" customFormat="1">
      <c r="C1" s="424"/>
    </row>
    <row r="2" spans="1:6" s="22" customFormat="1">
      <c r="C2" s="424"/>
    </row>
    <row r="3" spans="1:6" s="22" customFormat="1">
      <c r="C3" s="424"/>
    </row>
    <row r="4" spans="1:6" s="15" customFormat="1" ht="12.75" customHeight="1">
      <c r="C4" s="425"/>
    </row>
    <row r="6" spans="1:6">
      <c r="C6" s="458" t="s">
        <v>180</v>
      </c>
    </row>
    <row r="7" spans="1:6">
      <c r="B7" s="1"/>
    </row>
    <row r="8" spans="1:6">
      <c r="B8" s="1"/>
      <c r="C8" s="459"/>
    </row>
    <row r="9" spans="1:6">
      <c r="C9" s="459"/>
      <c r="D9" s="30"/>
      <c r="E9" s="30"/>
      <c r="F9" s="639" t="s">
        <v>327</v>
      </c>
    </row>
    <row r="10" spans="1:6" s="1" customFormat="1" ht="56.25" customHeight="1">
      <c r="B10" s="188" t="s">
        <v>20</v>
      </c>
      <c r="C10" s="709" t="s">
        <v>13</v>
      </c>
      <c r="D10" s="175" t="s">
        <v>326</v>
      </c>
      <c r="E10" s="586" t="s">
        <v>321</v>
      </c>
      <c r="F10" s="469" t="s">
        <v>324</v>
      </c>
    </row>
    <row r="11" spans="1:6" s="85" customFormat="1" ht="25.5" customHeight="1">
      <c r="B11" s="651">
        <v>1</v>
      </c>
      <c r="C11" s="507" t="s">
        <v>47</v>
      </c>
      <c r="D11" s="5">
        <v>7104356.6399999997</v>
      </c>
      <c r="E11" s="5">
        <v>6065629.8400000008</v>
      </c>
      <c r="F11" s="5">
        <v>2021877</v>
      </c>
    </row>
    <row r="12" spans="1:6" s="85" customFormat="1" ht="22.5" customHeight="1">
      <c r="A12" s="308" t="s">
        <v>98</v>
      </c>
      <c r="B12" s="651">
        <v>2</v>
      </c>
      <c r="C12" s="507" t="s">
        <v>51</v>
      </c>
      <c r="D12" s="5">
        <v>8694605.4000000004</v>
      </c>
      <c r="E12" s="5">
        <v>8878874.1799999997</v>
      </c>
      <c r="F12" s="5">
        <v>2959625</v>
      </c>
    </row>
    <row r="13" spans="1:6" s="85" customFormat="1" ht="25.5" customHeight="1">
      <c r="B13" s="651">
        <v>3</v>
      </c>
      <c r="C13" s="457" t="s">
        <v>67</v>
      </c>
      <c r="D13" s="5">
        <v>1229637.3999999999</v>
      </c>
      <c r="E13" s="5">
        <v>867874.98</v>
      </c>
      <c r="F13" s="5">
        <v>289292</v>
      </c>
    </row>
    <row r="14" spans="1:6" s="85" customFormat="1" ht="27.75" customHeight="1">
      <c r="B14" s="651">
        <v>4</v>
      </c>
      <c r="C14" s="456" t="s">
        <v>8</v>
      </c>
      <c r="D14" s="5">
        <v>3038357.58</v>
      </c>
      <c r="E14" s="5">
        <v>2804074.88</v>
      </c>
      <c r="F14" s="5">
        <v>934692</v>
      </c>
    </row>
    <row r="15" spans="1:6" s="85" customFormat="1" ht="27.75" customHeight="1">
      <c r="B15" s="651">
        <v>5</v>
      </c>
      <c r="C15" s="460" t="s">
        <v>29</v>
      </c>
      <c r="D15" s="5">
        <v>193695.80000000002</v>
      </c>
      <c r="E15" s="5">
        <v>154431.49999999997</v>
      </c>
      <c r="F15" s="5">
        <v>51477</v>
      </c>
    </row>
    <row r="16" spans="1:6" s="85" customFormat="1" ht="27.75" customHeight="1">
      <c r="B16" s="651">
        <v>6</v>
      </c>
      <c r="C16" s="460" t="s">
        <v>203</v>
      </c>
      <c r="D16" s="5">
        <v>7916.52</v>
      </c>
      <c r="E16" s="5">
        <v>201401.58</v>
      </c>
      <c r="F16" s="5">
        <v>67134</v>
      </c>
    </row>
    <row r="17" spans="3:3">
      <c r="C17" s="7"/>
    </row>
    <row r="18" spans="3:3">
      <c r="C18" s="7"/>
    </row>
    <row r="19" spans="3:3">
      <c r="C19" s="7"/>
    </row>
    <row r="20" spans="3:3">
      <c r="C20" s="7"/>
    </row>
    <row r="21" spans="3:3">
      <c r="C21" s="7"/>
    </row>
    <row r="22" spans="3:3">
      <c r="C22" s="7"/>
    </row>
    <row r="23" spans="3:3">
      <c r="C23" s="7"/>
    </row>
    <row r="24" spans="3:3">
      <c r="C24" s="7"/>
    </row>
    <row r="25" spans="3:3">
      <c r="C25" s="7"/>
    </row>
    <row r="26" spans="3:3">
      <c r="C26" s="7"/>
    </row>
    <row r="27" spans="3:3">
      <c r="C27" s="7"/>
    </row>
    <row r="28" spans="3:3">
      <c r="C28" s="7"/>
    </row>
    <row r="29" spans="3:3">
      <c r="C29" s="7"/>
    </row>
    <row r="30" spans="3:3">
      <c r="C30" s="7"/>
    </row>
    <row r="31" spans="3:3">
      <c r="C31" s="7"/>
    </row>
    <row r="32" spans="3:3">
      <c r="C32" s="7"/>
    </row>
    <row r="33" spans="3:3">
      <c r="C33" s="7"/>
    </row>
    <row r="34" spans="3:3">
      <c r="C34" s="7"/>
    </row>
    <row r="35" spans="3:3">
      <c r="C35" s="7"/>
    </row>
  </sheetData>
  <sheetProtection selectLockedCells="1" selectUnlockedCells="1"/>
  <pageMargins left="0.15748031496062992" right="0.19685039370078741" top="0.23622047244094491" bottom="0.27559055118110237" header="0.23622047244094491" footer="0.23622047244094491"/>
  <pageSetup paperSize="9" scale="90" firstPageNumber="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>
  <dimension ref="B6:F12"/>
  <sheetViews>
    <sheetView workbookViewId="0">
      <selection activeCell="D8" sqref="D8:F9"/>
    </sheetView>
  </sheetViews>
  <sheetFormatPr defaultRowHeight="12.75"/>
  <cols>
    <col min="1" max="1" width="3.140625" customWidth="1"/>
    <col min="2" max="2" width="5.140625" customWidth="1"/>
    <col min="3" max="3" width="29.42578125" customWidth="1"/>
    <col min="4" max="4" width="13.28515625" style="182" customWidth="1"/>
    <col min="5" max="5" width="14.5703125" customWidth="1"/>
    <col min="6" max="6" width="18.7109375" style="182" customWidth="1"/>
  </cols>
  <sheetData>
    <row r="6" spans="2:6" s="4" customFormat="1" ht="51" customHeight="1">
      <c r="B6" s="872" t="s">
        <v>259</v>
      </c>
      <c r="C6" s="872"/>
      <c r="D6" s="872"/>
      <c r="E6" s="872"/>
      <c r="F6" s="872"/>
    </row>
    <row r="7" spans="2:6" s="4" customFormat="1">
      <c r="B7" s="1"/>
      <c r="C7" s="1"/>
      <c r="D7" s="179"/>
      <c r="F7" s="179"/>
    </row>
    <row r="8" spans="2:6" s="4" customFormat="1">
      <c r="C8" s="1"/>
      <c r="D8" s="30"/>
      <c r="E8" s="30"/>
      <c r="F8" s="639" t="s">
        <v>327</v>
      </c>
    </row>
    <row r="9" spans="2:6" s="1" customFormat="1" ht="56.25" customHeight="1">
      <c r="B9" s="188" t="s">
        <v>20</v>
      </c>
      <c r="C9" s="188" t="s">
        <v>13</v>
      </c>
      <c r="D9" s="175" t="s">
        <v>326</v>
      </c>
      <c r="E9" s="586" t="s">
        <v>321</v>
      </c>
      <c r="F9" s="469" t="s">
        <v>324</v>
      </c>
    </row>
    <row r="10" spans="2:6" s="85" customFormat="1" ht="36.75" customHeight="1">
      <c r="B10" s="241">
        <v>1</v>
      </c>
      <c r="C10" s="710" t="s">
        <v>29</v>
      </c>
      <c r="D10" s="5">
        <v>641723.65</v>
      </c>
      <c r="E10" s="5">
        <v>1197100.0499999998</v>
      </c>
      <c r="F10" s="5">
        <v>399033</v>
      </c>
    </row>
    <row r="11" spans="2:6" s="6" customFormat="1" ht="37.5" customHeight="1">
      <c r="B11" s="242">
        <v>2</v>
      </c>
      <c r="C11" s="152" t="s">
        <v>42</v>
      </c>
      <c r="D11" s="5">
        <v>86647.53</v>
      </c>
      <c r="E11" s="5">
        <v>224501.77</v>
      </c>
      <c r="F11" s="5">
        <v>74834</v>
      </c>
    </row>
    <row r="12" spans="2:6" s="19" customFormat="1" ht="12.75" customHeight="1">
      <c r="B12" s="272"/>
      <c r="C12" s="273"/>
      <c r="D12" s="20"/>
      <c r="F12" s="20"/>
    </row>
  </sheetData>
  <mergeCells count="1">
    <mergeCell ref="B6:F6"/>
  </mergeCells>
  <pageMargins left="0.31" right="0.17" top="0.75" bottom="0.75" header="0.3" footer="0.3"/>
  <pageSetup paperSize="9" scale="90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>
  <dimension ref="B3:H16"/>
  <sheetViews>
    <sheetView workbookViewId="0">
      <selection activeCell="D6" sqref="D6:F7"/>
    </sheetView>
  </sheetViews>
  <sheetFormatPr defaultRowHeight="12.75"/>
  <cols>
    <col min="1" max="1" width="2.42578125" customWidth="1"/>
    <col min="2" max="2" width="7.5703125" customWidth="1"/>
    <col min="3" max="3" width="29.28515625" customWidth="1"/>
    <col min="4" max="4" width="12.140625" style="182" customWidth="1"/>
    <col min="5" max="6" width="14.42578125" style="269" customWidth="1"/>
  </cols>
  <sheetData>
    <row r="3" spans="2:8" ht="53.25" customHeight="1">
      <c r="B3" s="873" t="s">
        <v>306</v>
      </c>
      <c r="C3" s="873"/>
      <c r="D3" s="873"/>
      <c r="E3" s="873"/>
      <c r="F3" s="873"/>
    </row>
    <row r="6" spans="2:8">
      <c r="D6" s="30"/>
      <c r="E6" s="30"/>
      <c r="F6" s="639" t="s">
        <v>327</v>
      </c>
    </row>
    <row r="7" spans="2:8" ht="33" customHeight="1">
      <c r="B7" s="188" t="s">
        <v>20</v>
      </c>
      <c r="C7" s="188" t="s">
        <v>13</v>
      </c>
      <c r="D7" s="175" t="s">
        <v>326</v>
      </c>
      <c r="E7" s="586" t="s">
        <v>321</v>
      </c>
      <c r="F7" s="469" t="s">
        <v>324</v>
      </c>
    </row>
    <row r="8" spans="2:8" ht="24" customHeight="1">
      <c r="B8" s="241">
        <v>1</v>
      </c>
      <c r="C8" s="416" t="s">
        <v>8</v>
      </c>
      <c r="D8" s="391">
        <v>3487.07</v>
      </c>
      <c r="E8" s="351">
        <v>20.929999999999836</v>
      </c>
      <c r="F8" s="351">
        <v>0</v>
      </c>
    </row>
    <row r="9" spans="2:8" ht="27" customHeight="1">
      <c r="B9" s="242">
        <v>2</v>
      </c>
      <c r="C9" s="433" t="s">
        <v>225</v>
      </c>
      <c r="D9" s="391">
        <v>30686.25</v>
      </c>
      <c r="E9" s="351">
        <v>188.75</v>
      </c>
      <c r="F9" s="351">
        <v>0</v>
      </c>
    </row>
    <row r="10" spans="2:8" ht="25.5">
      <c r="B10" s="242">
        <v>3</v>
      </c>
      <c r="C10" s="280" t="s">
        <v>226</v>
      </c>
      <c r="D10" s="391">
        <v>2789.66</v>
      </c>
      <c r="E10" s="351">
        <v>8287.34</v>
      </c>
      <c r="F10" s="351">
        <v>0</v>
      </c>
    </row>
    <row r="11" spans="2:8">
      <c r="B11" s="241">
        <v>4</v>
      </c>
      <c r="C11" s="279" t="s">
        <v>146</v>
      </c>
      <c r="D11" s="391">
        <v>0</v>
      </c>
      <c r="E11" s="351">
        <v>7016</v>
      </c>
      <c r="F11" s="351">
        <v>0</v>
      </c>
    </row>
    <row r="12" spans="2:8" ht="19.5" customHeight="1">
      <c r="B12" s="242">
        <v>6</v>
      </c>
      <c r="C12" s="417" t="s">
        <v>11</v>
      </c>
      <c r="D12" s="391">
        <v>23134.530000000002</v>
      </c>
      <c r="E12" s="351">
        <v>20480.469999999998</v>
      </c>
      <c r="F12" s="351">
        <v>0</v>
      </c>
    </row>
    <row r="13" spans="2:8" ht="18" customHeight="1">
      <c r="B13" s="242">
        <v>5</v>
      </c>
      <c r="C13" s="417" t="s">
        <v>332</v>
      </c>
      <c r="D13" s="391">
        <v>62685.899999999994</v>
      </c>
      <c r="E13" s="351">
        <v>200785.1</v>
      </c>
      <c r="F13" s="351">
        <v>68040</v>
      </c>
      <c r="G13" s="566"/>
      <c r="H13" s="566"/>
    </row>
    <row r="14" spans="2:8" ht="27.75" customHeight="1">
      <c r="B14" s="242">
        <v>6</v>
      </c>
      <c r="C14" s="316" t="s">
        <v>139</v>
      </c>
      <c r="D14" s="391">
        <v>0</v>
      </c>
      <c r="E14" s="351">
        <v>7015</v>
      </c>
      <c r="F14" s="351">
        <v>0</v>
      </c>
    </row>
    <row r="16" spans="2:8">
      <c r="E16" s="213"/>
      <c r="F16" s="213"/>
    </row>
  </sheetData>
  <mergeCells count="1">
    <mergeCell ref="B3:F3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zoomScale="94" zoomScaleNormal="94" workbookViewId="0">
      <selection activeCell="E9" sqref="E9:G9"/>
    </sheetView>
  </sheetViews>
  <sheetFormatPr defaultRowHeight="12.75"/>
  <cols>
    <col min="1" max="1" width="1.42578125" style="36" customWidth="1"/>
    <col min="2" max="2" width="6.85546875" style="36" customWidth="1"/>
    <col min="3" max="3" width="18.42578125" style="36" customWidth="1"/>
    <col min="4" max="4" width="43.85546875" style="36" customWidth="1"/>
    <col min="5" max="5" width="15.140625" style="36" customWidth="1"/>
    <col min="6" max="7" width="13.7109375" style="37" customWidth="1"/>
    <col min="8" max="8" width="13.140625" style="36" customWidth="1"/>
    <col min="9" max="10" width="9.140625" style="36"/>
    <col min="11" max="11" width="10.28515625" style="36" bestFit="1" customWidth="1"/>
    <col min="12" max="16384" width="9.140625" style="36"/>
  </cols>
  <sheetData>
    <row r="1" spans="2:11" s="43" customFormat="1">
      <c r="D1" s="39"/>
      <c r="E1" s="39"/>
      <c r="F1" s="177"/>
      <c r="G1" s="177"/>
    </row>
    <row r="2" spans="2:11" s="43" customFormat="1">
      <c r="D2" s="39"/>
      <c r="E2" s="39"/>
      <c r="F2" s="177"/>
      <c r="G2" s="177"/>
    </row>
    <row r="3" spans="2:11" s="43" customFormat="1">
      <c r="D3" s="39"/>
      <c r="E3" s="39"/>
      <c r="F3" s="177"/>
      <c r="G3" s="177"/>
    </row>
    <row r="4" spans="2:11" s="43" customFormat="1">
      <c r="D4" s="39"/>
      <c r="E4" s="39"/>
      <c r="F4" s="177"/>
      <c r="G4" s="177"/>
    </row>
    <row r="5" spans="2:11" s="43" customFormat="1">
      <c r="D5" s="39"/>
      <c r="E5" s="39"/>
      <c r="F5" s="177"/>
      <c r="G5" s="177"/>
    </row>
    <row r="6" spans="2:11" s="43" customFormat="1">
      <c r="B6" s="92" t="s">
        <v>94</v>
      </c>
      <c r="D6" s="39"/>
      <c r="E6" s="39"/>
      <c r="F6" s="177"/>
      <c r="G6" s="177"/>
    </row>
    <row r="7" spans="2:11" s="43" customFormat="1">
      <c r="B7" s="44"/>
      <c r="D7" s="42"/>
      <c r="E7" s="39"/>
      <c r="F7" s="177"/>
      <c r="G7" s="177"/>
    </row>
    <row r="8" spans="2:11" s="47" customFormat="1">
      <c r="B8" s="45"/>
      <c r="C8" s="46"/>
      <c r="D8" s="49"/>
      <c r="E8" s="36"/>
      <c r="F8" s="74"/>
      <c r="G8" s="74" t="s">
        <v>327</v>
      </c>
    </row>
    <row r="9" spans="2:11" s="47" customFormat="1" ht="51.75" customHeight="1">
      <c r="B9" s="244" t="s">
        <v>20</v>
      </c>
      <c r="C9" s="323" t="s">
        <v>217</v>
      </c>
      <c r="D9" s="239" t="s">
        <v>216</v>
      </c>
      <c r="E9" s="175" t="s">
        <v>326</v>
      </c>
      <c r="F9" s="586" t="s">
        <v>321</v>
      </c>
      <c r="G9" s="469" t="s">
        <v>324</v>
      </c>
    </row>
    <row r="10" spans="2:11" s="43" customFormat="1">
      <c r="B10" s="725">
        <v>1</v>
      </c>
      <c r="C10" s="726" t="s">
        <v>14</v>
      </c>
      <c r="D10" s="40" t="s">
        <v>16</v>
      </c>
      <c r="E10" s="40">
        <v>0</v>
      </c>
      <c r="F10" s="38">
        <v>0</v>
      </c>
      <c r="G10" s="38">
        <v>0</v>
      </c>
    </row>
    <row r="11" spans="2:11" s="43" customFormat="1">
      <c r="B11" s="725"/>
      <c r="C11" s="726"/>
      <c r="D11" s="16" t="s">
        <v>47</v>
      </c>
      <c r="E11" s="38">
        <v>259813.43</v>
      </c>
      <c r="F11" s="38">
        <v>549986.57000000007</v>
      </c>
      <c r="G11" s="38">
        <v>0</v>
      </c>
      <c r="H11" s="535"/>
    </row>
    <row r="12" spans="2:11" s="47" customFormat="1">
      <c r="B12" s="725"/>
      <c r="C12" s="726"/>
      <c r="D12" s="238" t="s">
        <v>7</v>
      </c>
      <c r="E12" s="194">
        <f>SUM(E10:E11)</f>
        <v>259813.43</v>
      </c>
      <c r="F12" s="194">
        <v>549986.57000000007</v>
      </c>
      <c r="G12" s="194">
        <v>0</v>
      </c>
      <c r="H12" s="74"/>
    </row>
    <row r="13" spans="2:11" s="47" customFormat="1">
      <c r="B13" s="725">
        <v>2</v>
      </c>
      <c r="C13" s="726" t="s">
        <v>257</v>
      </c>
      <c r="D13" s="16" t="s">
        <v>47</v>
      </c>
      <c r="E13" s="38">
        <v>474810</v>
      </c>
      <c r="F13" s="38">
        <v>1546190</v>
      </c>
      <c r="G13" s="38">
        <v>0</v>
      </c>
    </row>
    <row r="14" spans="2:11" s="47" customFormat="1">
      <c r="B14" s="725"/>
      <c r="C14" s="726"/>
      <c r="D14" s="238" t="s">
        <v>7</v>
      </c>
      <c r="E14" s="194">
        <f>SUM(E13)</f>
        <v>474810</v>
      </c>
      <c r="F14" s="194">
        <v>1546190</v>
      </c>
      <c r="G14" s="194">
        <v>0</v>
      </c>
      <c r="H14" s="74"/>
      <c r="K14" s="74"/>
    </row>
    <row r="15" spans="2:11" s="47" customFormat="1">
      <c r="B15" s="725">
        <v>3</v>
      </c>
      <c r="C15" s="726" t="s">
        <v>15</v>
      </c>
      <c r="D15" s="40" t="s">
        <v>16</v>
      </c>
      <c r="E15" s="40">
        <v>0</v>
      </c>
      <c r="F15" s="38">
        <v>0</v>
      </c>
      <c r="G15" s="38">
        <v>0</v>
      </c>
      <c r="H15" s="74"/>
    </row>
    <row r="16" spans="2:11" s="47" customFormat="1">
      <c r="B16" s="725"/>
      <c r="C16" s="726"/>
      <c r="D16" s="16" t="s">
        <v>47</v>
      </c>
      <c r="E16" s="38">
        <v>244800</v>
      </c>
      <c r="F16" s="38">
        <v>81600</v>
      </c>
      <c r="G16" s="38">
        <v>0</v>
      </c>
      <c r="H16" s="534"/>
    </row>
    <row r="17" spans="1:8" s="47" customFormat="1">
      <c r="B17" s="725"/>
      <c r="C17" s="726"/>
      <c r="D17" s="238" t="s">
        <v>7</v>
      </c>
      <c r="E17" s="194">
        <f>SUM(E15:E16)</f>
        <v>244800</v>
      </c>
      <c r="F17" s="194">
        <v>81600</v>
      </c>
      <c r="G17" s="194">
        <v>0</v>
      </c>
      <c r="H17" s="74"/>
    </row>
    <row r="18" spans="1:8" s="74" customFormat="1">
      <c r="B18" s="726">
        <v>4</v>
      </c>
      <c r="C18" s="727" t="s">
        <v>194</v>
      </c>
      <c r="D18" s="38" t="s">
        <v>16</v>
      </c>
      <c r="E18" s="38">
        <v>0</v>
      </c>
      <c r="F18" s="38">
        <v>0</v>
      </c>
      <c r="G18" s="38">
        <v>0</v>
      </c>
    </row>
    <row r="19" spans="1:8" s="74" customFormat="1">
      <c r="B19" s="726"/>
      <c r="C19" s="727"/>
      <c r="D19" s="16" t="s">
        <v>47</v>
      </c>
      <c r="E19" s="38">
        <v>551088</v>
      </c>
      <c r="F19" s="38">
        <v>209712</v>
      </c>
      <c r="G19" s="38">
        <v>0</v>
      </c>
    </row>
    <row r="20" spans="1:8" s="74" customFormat="1">
      <c r="B20" s="726"/>
      <c r="C20" s="727"/>
      <c r="D20" s="238" t="s">
        <v>7</v>
      </c>
      <c r="E20" s="194">
        <f>SUM(E18:E19)</f>
        <v>551088</v>
      </c>
      <c r="F20" s="194">
        <v>209712</v>
      </c>
      <c r="G20" s="194">
        <v>0</v>
      </c>
    </row>
    <row r="21" spans="1:8" s="47" customFormat="1">
      <c r="B21" s="48"/>
      <c r="C21" s="49"/>
      <c r="D21" s="49"/>
      <c r="E21" s="36"/>
      <c r="F21" s="74"/>
      <c r="G21" s="74"/>
    </row>
    <row r="22" spans="1:8" s="47" customFormat="1">
      <c r="A22" s="48"/>
      <c r="B22" s="49"/>
      <c r="C22" s="51"/>
      <c r="D22" s="51" t="s">
        <v>98</v>
      </c>
      <c r="E22" s="36"/>
      <c r="F22" s="74"/>
      <c r="G22" s="74"/>
    </row>
    <row r="23" spans="1:8" s="15" customFormat="1" ht="12.75" customHeight="1">
      <c r="A23" s="13"/>
      <c r="B23" s="724"/>
      <c r="C23" s="724"/>
      <c r="D23" s="153"/>
      <c r="F23" s="21"/>
      <c r="G23" s="21"/>
    </row>
    <row r="24" spans="1:8" s="23" customFormat="1">
      <c r="A24" s="15"/>
      <c r="B24" s="163"/>
      <c r="C24" s="163"/>
      <c r="D24" s="277"/>
      <c r="F24" s="24"/>
      <c r="G24" s="24"/>
    </row>
    <row r="25" spans="1:8" s="23" customFormat="1">
      <c r="A25" s="36"/>
      <c r="B25" s="117"/>
      <c r="D25" s="97"/>
      <c r="F25" s="24"/>
      <c r="G25" s="24"/>
    </row>
    <row r="26" spans="1:8" s="23" customFormat="1" ht="12.75" customHeight="1">
      <c r="A26" s="36"/>
      <c r="C26" s="97"/>
      <c r="D26" s="97"/>
      <c r="F26" s="24"/>
      <c r="G26" s="24"/>
    </row>
    <row r="27" spans="1:8" s="23" customFormat="1" ht="12.75" customHeight="1">
      <c r="A27" s="20"/>
      <c r="B27" s="24"/>
      <c r="F27" s="24"/>
      <c r="G27" s="24"/>
    </row>
    <row r="28" spans="1:8" s="23" customFormat="1">
      <c r="A28" s="52"/>
      <c r="B28" s="24"/>
      <c r="C28" s="18"/>
      <c r="F28" s="24"/>
      <c r="G28" s="24"/>
    </row>
    <row r="29" spans="1:8" s="23" customFormat="1">
      <c r="A29" s="52"/>
      <c r="B29" s="21"/>
      <c r="F29" s="24"/>
      <c r="G29" s="24"/>
    </row>
    <row r="30" spans="1:8" s="23" customFormat="1">
      <c r="A30" s="58"/>
      <c r="B30" s="53"/>
      <c r="F30" s="24"/>
      <c r="G30" s="24"/>
    </row>
    <row r="31" spans="1:8" s="15" customFormat="1">
      <c r="A31" s="58"/>
      <c r="B31" s="39"/>
      <c r="C31" s="57"/>
      <c r="F31" s="21"/>
      <c r="G31" s="21"/>
    </row>
    <row r="32" spans="1:8" s="50" customFormat="1">
      <c r="A32" s="58"/>
      <c r="B32" s="58"/>
      <c r="C32" s="58"/>
      <c r="F32" s="53"/>
      <c r="G32" s="53"/>
    </row>
    <row r="33" spans="2:7" s="15" customFormat="1">
      <c r="B33" s="103"/>
      <c r="C33" s="12"/>
      <c r="D33" s="21"/>
      <c r="F33" s="21"/>
      <c r="G33" s="21"/>
    </row>
    <row r="34" spans="2:7" s="50" customFormat="1">
      <c r="B34" s="66"/>
      <c r="D34" s="53"/>
      <c r="F34" s="53"/>
      <c r="G34" s="53"/>
    </row>
  </sheetData>
  <mergeCells count="9">
    <mergeCell ref="B23:C23"/>
    <mergeCell ref="B10:B12"/>
    <mergeCell ref="C10:C12"/>
    <mergeCell ref="C15:C17"/>
    <mergeCell ref="B15:B17"/>
    <mergeCell ref="C18:C20"/>
    <mergeCell ref="B18:B20"/>
    <mergeCell ref="B13:B14"/>
    <mergeCell ref="C13:C14"/>
  </mergeCells>
  <phoneticPr fontId="32" type="noConversion"/>
  <pageMargins left="0.15748031496062992" right="0.19685039370078741" top="0.27559055118110237" bottom="0.15748031496062992" header="0.15748031496062992" footer="0.15748031496062992"/>
  <pageSetup paperSize="9" scale="95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>
  <dimension ref="A1:G62"/>
  <sheetViews>
    <sheetView zoomScaleNormal="100" workbookViewId="0">
      <pane ySplit="4" topLeftCell="A37" activePane="bottomLeft" state="frozen"/>
      <selection activeCell="O45" sqref="O45:O46"/>
      <selection pane="bottomLeft" activeCell="M54" sqref="M54"/>
    </sheetView>
  </sheetViews>
  <sheetFormatPr defaultColWidth="11.42578125" defaultRowHeight="32.25" customHeight="1"/>
  <cols>
    <col min="1" max="1" width="1.5703125" style="119" customWidth="1"/>
    <col min="2" max="2" width="4.5703125" style="119" customWidth="1"/>
    <col min="3" max="3" width="29" style="321" customWidth="1"/>
    <col min="4" max="4" width="15.85546875" style="129" customWidth="1"/>
    <col min="5" max="5" width="12.7109375" style="124" customWidth="1"/>
    <col min="6" max="6" width="14.5703125" style="119" customWidth="1"/>
    <col min="7" max="7" width="15.140625" style="119" customWidth="1"/>
    <col min="8" max="16384" width="11.42578125" style="119"/>
  </cols>
  <sheetData>
    <row r="1" spans="2:7" s="22" customFormat="1" ht="12.75">
      <c r="C1" s="309"/>
      <c r="E1" s="72"/>
    </row>
    <row r="2" spans="2:7" ht="36.75" customHeight="1">
      <c r="B2" s="874" t="s">
        <v>113</v>
      </c>
      <c r="C2" s="874"/>
      <c r="D2" s="874"/>
    </row>
    <row r="3" spans="2:7" s="120" customFormat="1" ht="15" customHeight="1">
      <c r="C3" s="310"/>
      <c r="D3" s="121"/>
      <c r="E3" s="30"/>
      <c r="F3" s="30"/>
      <c r="G3" s="639" t="s">
        <v>327</v>
      </c>
    </row>
    <row r="4" spans="2:7" s="122" customFormat="1" ht="39.75" customHeight="1">
      <c r="B4" s="192" t="s">
        <v>19</v>
      </c>
      <c r="C4" s="311" t="s">
        <v>114</v>
      </c>
      <c r="D4" s="192" t="s">
        <v>115</v>
      </c>
      <c r="E4" s="175" t="s">
        <v>326</v>
      </c>
      <c r="F4" s="586" t="s">
        <v>321</v>
      </c>
      <c r="G4" s="469" t="s">
        <v>324</v>
      </c>
    </row>
    <row r="5" spans="2:7" ht="12.75" customHeight="1">
      <c r="B5" s="233"/>
      <c r="C5" s="312" t="s">
        <v>116</v>
      </c>
      <c r="D5" s="123" t="s">
        <v>117</v>
      </c>
      <c r="E5" s="185">
        <v>1344492</v>
      </c>
      <c r="F5" s="185">
        <v>1104480</v>
      </c>
      <c r="G5" s="185">
        <v>368160</v>
      </c>
    </row>
    <row r="6" spans="2:7" ht="13.15" customHeight="1">
      <c r="B6" s="233"/>
      <c r="C6" s="312" t="s">
        <v>116</v>
      </c>
      <c r="D6" s="123" t="s">
        <v>122</v>
      </c>
      <c r="E6" s="185">
        <v>140940</v>
      </c>
      <c r="F6" s="185">
        <v>152685</v>
      </c>
      <c r="G6" s="185">
        <v>50895</v>
      </c>
    </row>
    <row r="7" spans="2:7" ht="12.75" customHeight="1">
      <c r="B7" s="233"/>
      <c r="C7" s="312" t="s">
        <v>116</v>
      </c>
      <c r="D7" s="123" t="s">
        <v>118</v>
      </c>
      <c r="E7" s="185">
        <v>33868.5</v>
      </c>
      <c r="F7" s="185">
        <v>33868.5</v>
      </c>
      <c r="G7" s="185">
        <v>11289.5</v>
      </c>
    </row>
    <row r="8" spans="2:7" ht="12.75" customHeight="1">
      <c r="B8" s="233"/>
      <c r="C8" s="312" t="s">
        <v>116</v>
      </c>
      <c r="D8" s="123" t="s">
        <v>119</v>
      </c>
      <c r="E8" s="185">
        <v>0</v>
      </c>
      <c r="F8" s="185">
        <v>0</v>
      </c>
      <c r="G8" s="185">
        <v>0</v>
      </c>
    </row>
    <row r="9" spans="2:7" s="122" customFormat="1" ht="25.5" customHeight="1">
      <c r="B9" s="234">
        <v>1</v>
      </c>
      <c r="C9" s="313" t="s">
        <v>120</v>
      </c>
      <c r="D9" s="125"/>
      <c r="E9" s="267">
        <v>1519300.5</v>
      </c>
      <c r="F9" s="267">
        <v>1291033.5</v>
      </c>
      <c r="G9" s="267">
        <v>430344.5</v>
      </c>
    </row>
    <row r="10" spans="2:7" ht="12.75" customHeight="1">
      <c r="B10" s="233"/>
      <c r="C10" s="312" t="s">
        <v>121</v>
      </c>
      <c r="D10" s="123" t="s">
        <v>117</v>
      </c>
      <c r="E10" s="185">
        <v>800040</v>
      </c>
      <c r="F10" s="185">
        <v>883584</v>
      </c>
      <c r="G10" s="185">
        <v>294528</v>
      </c>
    </row>
    <row r="11" spans="2:7" ht="13.15" customHeight="1">
      <c r="B11" s="233"/>
      <c r="C11" s="312" t="s">
        <v>121</v>
      </c>
      <c r="D11" s="123" t="s">
        <v>122</v>
      </c>
      <c r="E11" s="185">
        <v>176958</v>
      </c>
      <c r="F11" s="185">
        <v>183222</v>
      </c>
      <c r="G11" s="185">
        <v>61074</v>
      </c>
    </row>
    <row r="12" spans="2:7" ht="12.75" customHeight="1">
      <c r="B12" s="233"/>
      <c r="C12" s="312" t="s">
        <v>121</v>
      </c>
      <c r="D12" s="123" t="s">
        <v>118</v>
      </c>
      <c r="E12" s="185">
        <v>50539.839999999997</v>
      </c>
      <c r="F12" s="185">
        <v>50802.75</v>
      </c>
      <c r="G12" s="185">
        <v>16934.25</v>
      </c>
    </row>
    <row r="13" spans="2:7" s="122" customFormat="1" ht="38.25" customHeight="1">
      <c r="B13" s="234">
        <v>2</v>
      </c>
      <c r="C13" s="313" t="s">
        <v>123</v>
      </c>
      <c r="D13" s="126"/>
      <c r="E13" s="267">
        <v>1027537.84</v>
      </c>
      <c r="F13" s="267">
        <v>1117608.75</v>
      </c>
      <c r="G13" s="267">
        <v>372536.25</v>
      </c>
    </row>
    <row r="14" spans="2:7" ht="22.5" customHeight="1">
      <c r="B14" s="233"/>
      <c r="C14" s="312" t="s">
        <v>124</v>
      </c>
      <c r="D14" s="123" t="s">
        <v>117</v>
      </c>
      <c r="E14" s="185">
        <v>654900</v>
      </c>
      <c r="F14" s="185">
        <v>690300</v>
      </c>
      <c r="G14" s="185">
        <v>230100</v>
      </c>
    </row>
    <row r="15" spans="2:7" ht="23.25" customHeight="1">
      <c r="B15" s="233"/>
      <c r="C15" s="312" t="s">
        <v>124</v>
      </c>
      <c r="D15" s="123" t="s">
        <v>122</v>
      </c>
      <c r="E15" s="185">
        <v>28188</v>
      </c>
      <c r="F15" s="185">
        <v>30537</v>
      </c>
      <c r="G15" s="185">
        <v>10179</v>
      </c>
    </row>
    <row r="16" spans="2:7" s="122" customFormat="1" ht="25.5" customHeight="1">
      <c r="B16" s="234">
        <v>3</v>
      </c>
      <c r="C16" s="313" t="s">
        <v>125</v>
      </c>
      <c r="D16" s="126"/>
      <c r="E16" s="268">
        <v>683088</v>
      </c>
      <c r="F16" s="268">
        <v>720837</v>
      </c>
      <c r="G16" s="268">
        <v>240279</v>
      </c>
    </row>
    <row r="17" spans="2:7" ht="25.5" customHeight="1">
      <c r="B17" s="233"/>
      <c r="C17" s="312" t="s">
        <v>225</v>
      </c>
      <c r="D17" s="123" t="s">
        <v>117</v>
      </c>
      <c r="E17" s="185">
        <v>1709112</v>
      </c>
      <c r="F17" s="185">
        <v>1601496</v>
      </c>
      <c r="G17" s="185">
        <v>533832</v>
      </c>
    </row>
    <row r="18" spans="2:7" ht="26.45" customHeight="1">
      <c r="B18" s="233"/>
      <c r="C18" s="312" t="s">
        <v>225</v>
      </c>
      <c r="D18" s="123" t="s">
        <v>122</v>
      </c>
      <c r="E18" s="185">
        <v>241947</v>
      </c>
      <c r="F18" s="185">
        <v>244296</v>
      </c>
      <c r="G18" s="185">
        <v>81432</v>
      </c>
    </row>
    <row r="19" spans="2:7" ht="25.5" customHeight="1">
      <c r="B19" s="233"/>
      <c r="C19" s="312" t="s">
        <v>225</v>
      </c>
      <c r="D19" s="123" t="s">
        <v>118</v>
      </c>
      <c r="E19" s="185">
        <v>158053</v>
      </c>
      <c r="F19" s="185">
        <v>169342.5</v>
      </c>
      <c r="G19" s="185">
        <v>56447.5</v>
      </c>
    </row>
    <row r="20" spans="2:7" s="122" customFormat="1" ht="25.5" customHeight="1">
      <c r="B20" s="234">
        <v>4</v>
      </c>
      <c r="C20" s="313" t="s">
        <v>127</v>
      </c>
      <c r="D20" s="126"/>
      <c r="E20" s="268">
        <v>2109112</v>
      </c>
      <c r="F20" s="268">
        <v>2015134.5</v>
      </c>
      <c r="G20" s="268">
        <v>671711.5</v>
      </c>
    </row>
    <row r="21" spans="2:7" ht="25.5">
      <c r="B21" s="233"/>
      <c r="C21" s="547" t="s">
        <v>226</v>
      </c>
      <c r="D21" s="123" t="s">
        <v>117</v>
      </c>
      <c r="E21" s="185">
        <v>698796</v>
      </c>
      <c r="F21" s="185">
        <v>802164</v>
      </c>
      <c r="G21" s="185">
        <v>147264</v>
      </c>
    </row>
    <row r="22" spans="2:7" s="122" customFormat="1" ht="25.5" customHeight="1">
      <c r="B22" s="234">
        <v>5</v>
      </c>
      <c r="C22" s="314" t="s">
        <v>226</v>
      </c>
      <c r="D22" s="125"/>
      <c r="E22" s="268">
        <v>698796</v>
      </c>
      <c r="F22" s="268">
        <v>802164</v>
      </c>
      <c r="G22" s="268">
        <v>147264</v>
      </c>
    </row>
    <row r="23" spans="2:7" ht="25.5">
      <c r="B23" s="233"/>
      <c r="C23" s="312" t="s">
        <v>227</v>
      </c>
      <c r="D23" s="123" t="s">
        <v>117</v>
      </c>
      <c r="E23" s="185">
        <v>458076</v>
      </c>
      <c r="F23" s="185">
        <v>497016</v>
      </c>
      <c r="G23" s="185">
        <v>165672</v>
      </c>
    </row>
    <row r="24" spans="2:7" ht="27" customHeight="1">
      <c r="B24" s="233"/>
      <c r="C24" s="312" t="s">
        <v>227</v>
      </c>
      <c r="D24" s="123" t="s">
        <v>122</v>
      </c>
      <c r="E24" s="185">
        <v>37584</v>
      </c>
      <c r="F24" s="185">
        <v>75951</v>
      </c>
      <c r="G24" s="185">
        <v>10179</v>
      </c>
    </row>
    <row r="25" spans="2:7" ht="26.45" customHeight="1">
      <c r="B25" s="233"/>
      <c r="C25" s="312" t="s">
        <v>227</v>
      </c>
      <c r="D25" s="123" t="s">
        <v>118</v>
      </c>
      <c r="E25" s="185">
        <v>84671.25</v>
      </c>
      <c r="F25" s="185">
        <v>84671.25</v>
      </c>
      <c r="G25" s="185">
        <v>28223.75</v>
      </c>
    </row>
    <row r="26" spans="2:7" ht="26.45" customHeight="1">
      <c r="B26" s="233"/>
      <c r="C26" s="312" t="s">
        <v>227</v>
      </c>
      <c r="D26" s="123" t="s">
        <v>119</v>
      </c>
      <c r="E26" s="185">
        <v>0</v>
      </c>
      <c r="F26" s="185">
        <v>24273</v>
      </c>
      <c r="G26" s="185">
        <v>8091</v>
      </c>
    </row>
    <row r="27" spans="2:7" s="122" customFormat="1" ht="37.5" customHeight="1">
      <c r="B27" s="234">
        <v>6</v>
      </c>
      <c r="C27" s="315" t="s">
        <v>227</v>
      </c>
      <c r="D27" s="125"/>
      <c r="E27" s="268">
        <v>580331.25</v>
      </c>
      <c r="F27" s="268">
        <v>681911.25</v>
      </c>
      <c r="G27" s="268">
        <v>212165.75</v>
      </c>
    </row>
    <row r="28" spans="2:7" ht="27.75" customHeight="1">
      <c r="B28" s="233"/>
      <c r="C28" s="312" t="s">
        <v>236</v>
      </c>
      <c r="D28" s="123" t="s">
        <v>117</v>
      </c>
      <c r="E28" s="185">
        <v>1359360</v>
      </c>
      <c r="F28" s="185">
        <v>1435824</v>
      </c>
      <c r="G28" s="185">
        <v>478608</v>
      </c>
    </row>
    <row r="29" spans="2:7" ht="21" customHeight="1">
      <c r="B29" s="233"/>
      <c r="C29" s="312" t="s">
        <v>237</v>
      </c>
      <c r="D29" s="123" t="s">
        <v>122</v>
      </c>
      <c r="E29" s="185">
        <v>237249</v>
      </c>
      <c r="F29" s="185">
        <v>244296</v>
      </c>
      <c r="G29" s="185">
        <v>81432</v>
      </c>
    </row>
    <row r="30" spans="2:7" s="122" customFormat="1" ht="31.5" customHeight="1">
      <c r="B30" s="234">
        <v>7</v>
      </c>
      <c r="C30" s="313" t="s">
        <v>128</v>
      </c>
      <c r="D30" s="126"/>
      <c r="E30" s="268">
        <v>1596609</v>
      </c>
      <c r="F30" s="268">
        <v>1680120</v>
      </c>
      <c r="G30" s="268">
        <v>560040</v>
      </c>
    </row>
    <row r="31" spans="2:7" ht="21" customHeight="1">
      <c r="B31" s="233"/>
      <c r="C31" s="316" t="s">
        <v>129</v>
      </c>
      <c r="D31" s="123" t="s">
        <v>117</v>
      </c>
      <c r="E31" s="185">
        <v>4686960</v>
      </c>
      <c r="F31" s="185">
        <v>4500756</v>
      </c>
      <c r="G31" s="185">
        <v>1500252</v>
      </c>
    </row>
    <row r="32" spans="2:7" ht="15" customHeight="1">
      <c r="B32" s="233"/>
      <c r="C32" s="316" t="s">
        <v>129</v>
      </c>
      <c r="D32" s="123" t="s">
        <v>122</v>
      </c>
      <c r="E32" s="185">
        <v>808056</v>
      </c>
      <c r="F32" s="185">
        <v>885573</v>
      </c>
      <c r="G32" s="185">
        <v>295191</v>
      </c>
    </row>
    <row r="33" spans="2:7" s="122" customFormat="1" ht="26.25" customHeight="1">
      <c r="B33" s="234">
        <v>8</v>
      </c>
      <c r="C33" s="317" t="s">
        <v>130</v>
      </c>
      <c r="D33" s="127"/>
      <c r="E33" s="268">
        <v>5495016</v>
      </c>
      <c r="F33" s="268">
        <v>5386329</v>
      </c>
      <c r="G33" s="268">
        <v>1795443</v>
      </c>
    </row>
    <row r="34" spans="2:7" ht="12.75" customHeight="1">
      <c r="B34" s="233"/>
      <c r="C34" s="316" t="s">
        <v>131</v>
      </c>
      <c r="D34" s="123" t="s">
        <v>117</v>
      </c>
      <c r="E34" s="185">
        <v>3964800</v>
      </c>
      <c r="F34" s="185">
        <v>3948516</v>
      </c>
      <c r="G34" s="185">
        <v>1316172</v>
      </c>
    </row>
    <row r="35" spans="2:7" ht="13.15" customHeight="1">
      <c r="B35" s="233"/>
      <c r="C35" s="316" t="s">
        <v>131</v>
      </c>
      <c r="D35" s="123" t="s">
        <v>122</v>
      </c>
      <c r="E35" s="185">
        <v>711747</v>
      </c>
      <c r="F35" s="185">
        <v>763425</v>
      </c>
      <c r="G35" s="185">
        <v>254475</v>
      </c>
    </row>
    <row r="36" spans="2:7" s="122" customFormat="1" ht="12.75" customHeight="1">
      <c r="B36" s="234">
        <v>9</v>
      </c>
      <c r="C36" s="317" t="s">
        <v>132</v>
      </c>
      <c r="D36" s="127"/>
      <c r="E36" s="268">
        <v>4676547</v>
      </c>
      <c r="F36" s="268">
        <v>4711941</v>
      </c>
      <c r="G36" s="268">
        <v>1570647</v>
      </c>
    </row>
    <row r="37" spans="2:7" ht="12.75" customHeight="1">
      <c r="B37" s="233"/>
      <c r="C37" s="316" t="s">
        <v>133</v>
      </c>
      <c r="D37" s="123" t="s">
        <v>117</v>
      </c>
      <c r="E37" s="185">
        <v>7677552</v>
      </c>
      <c r="F37" s="185">
        <v>7593300</v>
      </c>
      <c r="G37" s="185">
        <v>2531100</v>
      </c>
    </row>
    <row r="38" spans="2:7" ht="13.15" customHeight="1">
      <c r="B38" s="233"/>
      <c r="C38" s="316" t="s">
        <v>133</v>
      </c>
      <c r="D38" s="123" t="s">
        <v>122</v>
      </c>
      <c r="E38" s="185">
        <v>1404702</v>
      </c>
      <c r="F38" s="185">
        <v>1465776</v>
      </c>
      <c r="G38" s="185">
        <v>488592</v>
      </c>
    </row>
    <row r="39" spans="2:7" ht="12.75" customHeight="1">
      <c r="B39" s="233"/>
      <c r="C39" s="316" t="s">
        <v>133</v>
      </c>
      <c r="D39" s="123" t="s">
        <v>118</v>
      </c>
      <c r="E39" s="185">
        <v>158053</v>
      </c>
      <c r="F39" s="185">
        <v>169342.5</v>
      </c>
      <c r="G39" s="185">
        <v>56447.5</v>
      </c>
    </row>
    <row r="40" spans="2:7" ht="12.75" customHeight="1">
      <c r="B40" s="233"/>
      <c r="C40" s="316" t="s">
        <v>133</v>
      </c>
      <c r="D40" s="123" t="s">
        <v>119</v>
      </c>
      <c r="E40" s="185">
        <v>72818.28</v>
      </c>
      <c r="F40" s="185">
        <v>72819</v>
      </c>
      <c r="G40" s="185">
        <v>24273</v>
      </c>
    </row>
    <row r="41" spans="2:7" s="122" customFormat="1" ht="12.75" customHeight="1">
      <c r="B41" s="234">
        <v>10</v>
      </c>
      <c r="C41" s="317" t="s">
        <v>134</v>
      </c>
      <c r="D41" s="127"/>
      <c r="E41" s="268">
        <v>9313125.2799999993</v>
      </c>
      <c r="F41" s="268">
        <v>9301237.5</v>
      </c>
      <c r="G41" s="268">
        <v>3100412.5</v>
      </c>
    </row>
    <row r="42" spans="2:7" ht="12.75" customHeight="1">
      <c r="B42" s="233"/>
      <c r="C42" s="316" t="s">
        <v>135</v>
      </c>
      <c r="D42" s="123" t="s">
        <v>117</v>
      </c>
      <c r="E42" s="185">
        <v>4730856</v>
      </c>
      <c r="F42" s="185">
        <v>4767672</v>
      </c>
      <c r="G42" s="185">
        <v>1583088</v>
      </c>
    </row>
    <row r="43" spans="2:7" ht="13.15" customHeight="1">
      <c r="B43" s="233"/>
      <c r="C43" s="316" t="s">
        <v>135</v>
      </c>
      <c r="D43" s="123" t="s">
        <v>122</v>
      </c>
      <c r="E43" s="185">
        <v>883224</v>
      </c>
      <c r="F43" s="185">
        <v>916110</v>
      </c>
      <c r="G43" s="185">
        <v>305370</v>
      </c>
    </row>
    <row r="44" spans="2:7" s="122" customFormat="1" ht="12.75" customHeight="1">
      <c r="B44" s="234">
        <v>11</v>
      </c>
      <c r="C44" s="317" t="s">
        <v>136</v>
      </c>
      <c r="D44" s="127"/>
      <c r="E44" s="268">
        <v>5614080</v>
      </c>
      <c r="F44" s="268">
        <v>5683782</v>
      </c>
      <c r="G44" s="268">
        <v>1888458</v>
      </c>
    </row>
    <row r="45" spans="2:7" ht="12.75" customHeight="1">
      <c r="B45" s="233"/>
      <c r="C45" s="316" t="s">
        <v>137</v>
      </c>
      <c r="D45" s="174" t="s">
        <v>117</v>
      </c>
      <c r="E45" s="185">
        <v>6639624</v>
      </c>
      <c r="F45" s="185">
        <v>6571656</v>
      </c>
      <c r="G45" s="185">
        <v>2190552</v>
      </c>
    </row>
    <row r="46" spans="2:7" ht="13.15" customHeight="1">
      <c r="B46" s="233"/>
      <c r="C46" s="316" t="s">
        <v>137</v>
      </c>
      <c r="D46" s="123" t="s">
        <v>122</v>
      </c>
      <c r="E46" s="185">
        <v>1256715</v>
      </c>
      <c r="F46" s="185">
        <v>1282554</v>
      </c>
      <c r="G46" s="185">
        <v>427518</v>
      </c>
    </row>
    <row r="47" spans="2:7" s="122" customFormat="1" ht="12.75" customHeight="1">
      <c r="B47" s="234">
        <v>12</v>
      </c>
      <c r="C47" s="317" t="s">
        <v>138</v>
      </c>
      <c r="D47" s="127" t="s">
        <v>7</v>
      </c>
      <c r="E47" s="268">
        <v>7896339</v>
      </c>
      <c r="F47" s="268">
        <v>7854210</v>
      </c>
      <c r="G47" s="268">
        <v>2618070</v>
      </c>
    </row>
    <row r="48" spans="2:7" ht="12.75" customHeight="1">
      <c r="B48" s="233"/>
      <c r="C48" s="316" t="s">
        <v>139</v>
      </c>
      <c r="D48" s="123" t="s">
        <v>117</v>
      </c>
      <c r="E48" s="185">
        <v>8163240</v>
      </c>
      <c r="F48" s="185">
        <v>8559720</v>
      </c>
      <c r="G48" s="185">
        <v>2853240</v>
      </c>
    </row>
    <row r="49" spans="1:7" ht="13.15" customHeight="1">
      <c r="B49" s="233"/>
      <c r="C49" s="316" t="s">
        <v>139</v>
      </c>
      <c r="D49" s="123" t="s">
        <v>122</v>
      </c>
      <c r="E49" s="185">
        <v>1633338</v>
      </c>
      <c r="F49" s="185">
        <v>1679535</v>
      </c>
      <c r="G49" s="185">
        <v>559845</v>
      </c>
    </row>
    <row r="50" spans="1:7" ht="12.75" customHeight="1">
      <c r="B50" s="233"/>
      <c r="C50" s="316" t="s">
        <v>139</v>
      </c>
      <c r="D50" s="123" t="s">
        <v>118</v>
      </c>
      <c r="E50" s="185">
        <v>67737</v>
      </c>
      <c r="F50" s="185">
        <v>67737</v>
      </c>
      <c r="G50" s="185">
        <v>22579</v>
      </c>
    </row>
    <row r="51" spans="1:7" ht="12.75" customHeight="1">
      <c r="B51" s="233"/>
      <c r="C51" s="316" t="s">
        <v>139</v>
      </c>
      <c r="D51" s="123" t="s">
        <v>119</v>
      </c>
      <c r="E51" s="185"/>
      <c r="F51" s="185">
        <v>12879.05</v>
      </c>
      <c r="G51" s="185">
        <v>0</v>
      </c>
    </row>
    <row r="52" spans="1:7" s="122" customFormat="1" ht="12.75" customHeight="1">
      <c r="B52" s="234">
        <v>13</v>
      </c>
      <c r="C52" s="317" t="s">
        <v>140</v>
      </c>
      <c r="D52" s="127" t="s">
        <v>7</v>
      </c>
      <c r="E52" s="268">
        <v>9864315</v>
      </c>
      <c r="F52" s="268">
        <v>10319871.050000001</v>
      </c>
      <c r="G52" s="268">
        <v>3435664</v>
      </c>
    </row>
    <row r="53" spans="1:7" ht="12.75" customHeight="1">
      <c r="B53" s="233"/>
      <c r="C53" s="316" t="s">
        <v>11</v>
      </c>
      <c r="D53" s="123" t="s">
        <v>117</v>
      </c>
      <c r="E53" s="185">
        <v>3147768</v>
      </c>
      <c r="F53" s="185">
        <v>3230604</v>
      </c>
      <c r="G53" s="185">
        <v>1076868</v>
      </c>
    </row>
    <row r="54" spans="1:7" ht="13.15" customHeight="1">
      <c r="B54" s="233"/>
      <c r="C54" s="316" t="s">
        <v>11</v>
      </c>
      <c r="D54" s="123" t="s">
        <v>122</v>
      </c>
      <c r="E54" s="185">
        <v>549666</v>
      </c>
      <c r="F54" s="185">
        <v>641277</v>
      </c>
      <c r="G54" s="185">
        <v>213759</v>
      </c>
    </row>
    <row r="55" spans="1:7" s="122" customFormat="1" ht="12.75" customHeight="1">
      <c r="B55" s="234">
        <v>14</v>
      </c>
      <c r="C55" s="317" t="s">
        <v>141</v>
      </c>
      <c r="D55" s="127" t="s">
        <v>7</v>
      </c>
      <c r="E55" s="268">
        <v>3697434</v>
      </c>
      <c r="F55" s="268">
        <v>3871881</v>
      </c>
      <c r="G55" s="268">
        <v>1290627</v>
      </c>
    </row>
    <row r="56" spans="1:7" ht="12.75" customHeight="1">
      <c r="B56" s="233"/>
      <c r="C56" s="316" t="s">
        <v>142</v>
      </c>
      <c r="D56" s="123" t="s">
        <v>117</v>
      </c>
      <c r="E56" s="185">
        <v>4124100</v>
      </c>
      <c r="F56" s="185">
        <v>4335084</v>
      </c>
      <c r="G56" s="185">
        <v>1445028</v>
      </c>
    </row>
    <row r="57" spans="1:7" ht="13.15" customHeight="1">
      <c r="B57" s="233"/>
      <c r="C57" s="316" t="s">
        <v>142</v>
      </c>
      <c r="D57" s="123" t="s">
        <v>122</v>
      </c>
      <c r="E57" s="185">
        <v>878526</v>
      </c>
      <c r="F57" s="185">
        <v>702351</v>
      </c>
      <c r="G57" s="185">
        <v>234117</v>
      </c>
    </row>
    <row r="58" spans="1:7" s="122" customFormat="1" ht="12.75" customHeight="1">
      <c r="B58" s="235">
        <v>15</v>
      </c>
      <c r="C58" s="318" t="s">
        <v>142</v>
      </c>
      <c r="D58" s="186" t="s">
        <v>7</v>
      </c>
      <c r="E58" s="268">
        <v>5002626</v>
      </c>
      <c r="F58" s="268">
        <v>5037435</v>
      </c>
      <c r="G58" s="268">
        <v>1679145</v>
      </c>
    </row>
    <row r="59" spans="1:7" s="122" customFormat="1" ht="12.75" customHeight="1">
      <c r="B59" s="192"/>
      <c r="C59" s="316" t="s">
        <v>209</v>
      </c>
      <c r="D59" s="123" t="s">
        <v>117</v>
      </c>
      <c r="E59" s="185">
        <v>1933548</v>
      </c>
      <c r="F59" s="185">
        <v>2070900</v>
      </c>
      <c r="G59" s="185">
        <v>690300</v>
      </c>
    </row>
    <row r="60" spans="1:7" s="122" customFormat="1" ht="12.75" customHeight="1">
      <c r="B60" s="234">
        <v>16</v>
      </c>
      <c r="C60" s="317" t="s">
        <v>209</v>
      </c>
      <c r="D60" s="186" t="s">
        <v>7</v>
      </c>
      <c r="E60" s="268">
        <v>1933548</v>
      </c>
      <c r="F60" s="268">
        <v>2070900</v>
      </c>
      <c r="G60" s="268">
        <v>690300</v>
      </c>
    </row>
    <row r="61" spans="1:7" s="19" customFormat="1" ht="14.25" customHeight="1">
      <c r="C61" s="319"/>
      <c r="D61" s="128"/>
      <c r="E61" s="20"/>
    </row>
    <row r="62" spans="1:7" s="198" customFormat="1" ht="32.25" customHeight="1">
      <c r="A62" s="119"/>
      <c r="B62" s="58"/>
      <c r="C62" s="320"/>
      <c r="D62" s="50"/>
      <c r="E62" s="214"/>
    </row>
  </sheetData>
  <autoFilter ref="D1:D62"/>
  <mergeCells count="1">
    <mergeCell ref="B2:D2"/>
  </mergeCells>
  <pageMargins left="0.15748031496062992" right="0.15748031496062992" top="0.15748031496062992" bottom="0.15748031496062992" header="0.15748031496062992" footer="0.15748031496062992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2:Y62"/>
  <sheetViews>
    <sheetView zoomScale="89" zoomScaleNormal="89" workbookViewId="0">
      <pane ySplit="4" topLeftCell="A5" activePane="bottomLeft" state="frozen"/>
      <selection activeCell="R1" sqref="R1:AI65536"/>
      <selection pane="bottomLeft" activeCell="E4" sqref="E4:G4"/>
    </sheetView>
  </sheetViews>
  <sheetFormatPr defaultRowHeight="12.75"/>
  <cols>
    <col min="1" max="1" width="1.85546875" customWidth="1"/>
    <col min="2" max="2" width="5" customWidth="1"/>
    <col min="3" max="3" width="32.42578125" customWidth="1"/>
    <col min="4" max="4" width="44.42578125" style="254" customWidth="1"/>
    <col min="5" max="7" width="16" style="269" customWidth="1"/>
    <col min="8" max="8" width="12.7109375" bestFit="1" customWidth="1"/>
    <col min="10" max="10" width="12.7109375" bestFit="1" customWidth="1"/>
    <col min="11" max="11" width="13.140625" customWidth="1"/>
  </cols>
  <sheetData>
    <row r="2" spans="2:25" ht="19.5" customHeight="1">
      <c r="B2" s="184" t="s">
        <v>111</v>
      </c>
    </row>
    <row r="3" spans="2:25" ht="15.75" customHeight="1" thickBot="1">
      <c r="G3" s="269" t="s">
        <v>327</v>
      </c>
    </row>
    <row r="4" spans="2:25" ht="40.5" customHeight="1" thickBot="1">
      <c r="B4" s="388" t="s">
        <v>20</v>
      </c>
      <c r="C4" s="389" t="s">
        <v>161</v>
      </c>
      <c r="D4" s="393" t="s">
        <v>17</v>
      </c>
      <c r="E4" s="304" t="s">
        <v>326</v>
      </c>
      <c r="F4" s="632" t="s">
        <v>321</v>
      </c>
      <c r="G4" s="633" t="s">
        <v>324</v>
      </c>
    </row>
    <row r="5" spans="2:25">
      <c r="B5" s="738">
        <v>1</v>
      </c>
      <c r="C5" s="752" t="s">
        <v>70</v>
      </c>
      <c r="D5" s="394" t="s">
        <v>186</v>
      </c>
      <c r="E5" s="351">
        <v>538009.59999999998</v>
      </c>
      <c r="F5" s="465">
        <v>1200007.3999999999</v>
      </c>
      <c r="G5" s="580">
        <v>0</v>
      </c>
      <c r="H5" s="182"/>
    </row>
    <row r="6" spans="2:25">
      <c r="B6" s="739"/>
      <c r="C6" s="753"/>
      <c r="D6" s="395" t="s">
        <v>187</v>
      </c>
      <c r="E6" s="525">
        <v>360.57</v>
      </c>
      <c r="F6" s="465">
        <v>1682.43</v>
      </c>
      <c r="G6" s="580">
        <v>0</v>
      </c>
      <c r="H6" s="182"/>
    </row>
    <row r="7" spans="2:25" ht="18" customHeight="1">
      <c r="B7" s="739"/>
      <c r="C7" s="753"/>
      <c r="D7" s="344" t="s">
        <v>16</v>
      </c>
      <c r="E7" s="351">
        <v>109630.9</v>
      </c>
      <c r="F7" s="465">
        <v>47890.1</v>
      </c>
      <c r="G7" s="580">
        <v>0</v>
      </c>
      <c r="H7" s="182"/>
    </row>
    <row r="8" spans="2:25">
      <c r="B8" s="739"/>
      <c r="C8" s="753"/>
      <c r="D8" s="16" t="s">
        <v>251</v>
      </c>
      <c r="E8" s="351">
        <v>320871.05</v>
      </c>
      <c r="F8" s="465">
        <v>23810.950000000012</v>
      </c>
      <c r="G8" s="580">
        <v>0</v>
      </c>
      <c r="H8" s="182"/>
    </row>
    <row r="9" spans="2:25">
      <c r="B9" s="739"/>
      <c r="C9" s="753"/>
      <c r="D9" s="395" t="s">
        <v>179</v>
      </c>
      <c r="E9" s="351">
        <v>3290.35</v>
      </c>
      <c r="F9" s="465">
        <v>5661.65</v>
      </c>
      <c r="G9" s="580">
        <v>0</v>
      </c>
      <c r="H9" s="182"/>
    </row>
    <row r="10" spans="2:25">
      <c r="B10" s="739"/>
      <c r="C10" s="753"/>
      <c r="D10" s="344" t="s">
        <v>229</v>
      </c>
      <c r="E10" s="351">
        <v>0</v>
      </c>
      <c r="F10" s="465">
        <v>348</v>
      </c>
      <c r="G10" s="580">
        <v>0</v>
      </c>
      <c r="H10" s="182"/>
    </row>
    <row r="11" spans="2:25">
      <c r="B11" s="740"/>
      <c r="C11" s="754"/>
      <c r="D11" s="396" t="s">
        <v>280</v>
      </c>
      <c r="E11" s="351">
        <v>41068.5</v>
      </c>
      <c r="F11" s="465">
        <v>47221.5</v>
      </c>
      <c r="G11" s="580">
        <v>0</v>
      </c>
      <c r="H11" s="182"/>
    </row>
    <row r="12" spans="2:25" ht="27.75" customHeight="1">
      <c r="B12" s="740"/>
      <c r="C12" s="754"/>
      <c r="D12" s="247" t="s">
        <v>191</v>
      </c>
      <c r="E12" s="351">
        <v>87116</v>
      </c>
      <c r="F12" s="465">
        <v>166031</v>
      </c>
      <c r="G12" s="580">
        <v>0</v>
      </c>
      <c r="H12" s="182"/>
      <c r="Y12">
        <v>11</v>
      </c>
    </row>
    <row r="13" spans="2:25" s="195" customFormat="1" ht="13.5" thickBot="1">
      <c r="B13" s="741"/>
      <c r="C13" s="755"/>
      <c r="D13" s="397" t="s">
        <v>7</v>
      </c>
      <c r="E13" s="478">
        <f>SUM(E5:E12)</f>
        <v>1100346.9699999997</v>
      </c>
      <c r="F13" s="478">
        <v>1492653.0299999998</v>
      </c>
      <c r="G13" s="577">
        <v>0</v>
      </c>
      <c r="H13" s="182"/>
      <c r="J13" s="336"/>
      <c r="K13" s="336"/>
    </row>
    <row r="14" spans="2:25">
      <c r="B14" s="756">
        <v>2</v>
      </c>
      <c r="C14" s="757" t="s">
        <v>71</v>
      </c>
      <c r="D14" s="472" t="s">
        <v>207</v>
      </c>
      <c r="E14" s="526">
        <v>912500</v>
      </c>
      <c r="F14" s="465">
        <v>1100000</v>
      </c>
      <c r="G14" s="580">
        <v>350000</v>
      </c>
      <c r="H14" s="182"/>
    </row>
    <row r="15" spans="2:25" s="336" customFormat="1" ht="13.5" thickBot="1">
      <c r="B15" s="740"/>
      <c r="C15" s="736"/>
      <c r="D15" s="475" t="s">
        <v>7</v>
      </c>
      <c r="E15" s="478">
        <f>E14</f>
        <v>912500</v>
      </c>
      <c r="F15" s="478">
        <v>1100000</v>
      </c>
      <c r="G15" s="577">
        <v>350000</v>
      </c>
      <c r="H15" s="182"/>
    </row>
    <row r="16" spans="2:25" ht="14.45" customHeight="1">
      <c r="B16" s="728">
        <v>3</v>
      </c>
      <c r="C16" s="734" t="s">
        <v>100</v>
      </c>
      <c r="D16" s="394" t="s">
        <v>186</v>
      </c>
      <c r="E16" s="473">
        <v>0</v>
      </c>
      <c r="F16" s="465">
        <v>280480</v>
      </c>
      <c r="G16" s="580">
        <v>0</v>
      </c>
      <c r="H16" s="182"/>
    </row>
    <row r="17" spans="2:11">
      <c r="B17" s="729"/>
      <c r="C17" s="735"/>
      <c r="D17" s="398" t="s">
        <v>207</v>
      </c>
      <c r="E17" s="351">
        <v>749.7</v>
      </c>
      <c r="F17" s="465">
        <v>252770.3</v>
      </c>
      <c r="G17" s="580">
        <v>0</v>
      </c>
      <c r="H17" s="182"/>
    </row>
    <row r="18" spans="2:11" ht="12.75" customHeight="1">
      <c r="B18" s="729"/>
      <c r="C18" s="735"/>
      <c r="D18" s="344" t="s">
        <v>229</v>
      </c>
      <c r="E18" s="526">
        <v>0</v>
      </c>
      <c r="F18" s="465">
        <v>0</v>
      </c>
      <c r="G18" s="580">
        <v>0</v>
      </c>
      <c r="H18" s="182"/>
    </row>
    <row r="19" spans="2:11" s="195" customFormat="1" ht="13.5" thickBot="1">
      <c r="B19" s="731"/>
      <c r="C19" s="737"/>
      <c r="D19" s="397" t="s">
        <v>7</v>
      </c>
      <c r="E19" s="181">
        <f>SUM(E16:E18)</f>
        <v>749.7</v>
      </c>
      <c r="F19" s="181">
        <v>533250.30000000005</v>
      </c>
      <c r="G19" s="605">
        <v>0</v>
      </c>
      <c r="H19" s="182"/>
      <c r="J19" s="336"/>
    </row>
    <row r="20" spans="2:11">
      <c r="B20" s="738">
        <v>4</v>
      </c>
      <c r="C20" s="734" t="s">
        <v>18</v>
      </c>
      <c r="D20" s="399" t="s">
        <v>207</v>
      </c>
      <c r="E20" s="351">
        <v>83748.5</v>
      </c>
      <c r="F20" s="465">
        <v>52251.5</v>
      </c>
      <c r="G20" s="580">
        <v>0</v>
      </c>
      <c r="H20" s="182"/>
    </row>
    <row r="21" spans="2:11">
      <c r="B21" s="739"/>
      <c r="C21" s="735"/>
      <c r="D21" s="344" t="s">
        <v>229</v>
      </c>
      <c r="E21" s="526">
        <v>0</v>
      </c>
      <c r="F21" s="465">
        <v>0</v>
      </c>
      <c r="G21" s="580">
        <v>0</v>
      </c>
      <c r="H21" s="182"/>
    </row>
    <row r="22" spans="2:11" s="195" customFormat="1" ht="13.5" thickBot="1">
      <c r="B22" s="741"/>
      <c r="C22" s="737"/>
      <c r="D22" s="397" t="s">
        <v>7</v>
      </c>
      <c r="E22" s="478">
        <f>SUM(E20:E21)</f>
        <v>83748.5</v>
      </c>
      <c r="F22" s="478">
        <v>52251.5</v>
      </c>
      <c r="G22" s="577">
        <v>0</v>
      </c>
      <c r="H22" s="182"/>
      <c r="J22" s="336"/>
    </row>
    <row r="23" spans="2:11">
      <c r="B23" s="728">
        <v>5</v>
      </c>
      <c r="C23" s="734" t="s">
        <v>72</v>
      </c>
      <c r="D23" s="394" t="s">
        <v>186</v>
      </c>
      <c r="E23" s="474">
        <v>13300</v>
      </c>
      <c r="F23" s="477">
        <v>14215.206666666665</v>
      </c>
      <c r="G23" s="579">
        <v>4699.6033333333326</v>
      </c>
      <c r="H23" s="182"/>
    </row>
    <row r="24" spans="2:11">
      <c r="B24" s="729"/>
      <c r="C24" s="735"/>
      <c r="D24" s="395" t="s">
        <v>187</v>
      </c>
      <c r="E24" s="351">
        <v>15580.66</v>
      </c>
      <c r="F24" s="465">
        <v>43590.024999999994</v>
      </c>
      <c r="G24" s="580">
        <v>3661.3425000000011</v>
      </c>
      <c r="H24" s="182"/>
    </row>
    <row r="25" spans="2:11">
      <c r="B25" s="729"/>
      <c r="C25" s="735"/>
      <c r="D25" s="395" t="s">
        <v>46</v>
      </c>
      <c r="E25" s="351">
        <v>14166.95</v>
      </c>
      <c r="F25" s="465">
        <v>24712.338333333333</v>
      </c>
      <c r="G25" s="580">
        <v>9139.6441666666669</v>
      </c>
      <c r="H25" s="182"/>
    </row>
    <row r="26" spans="2:11">
      <c r="B26" s="729"/>
      <c r="C26" s="735"/>
      <c r="D26" s="395" t="s">
        <v>251</v>
      </c>
      <c r="E26" s="351">
        <v>11201.880000000001</v>
      </c>
      <c r="F26" s="465">
        <v>3898.119999999999</v>
      </c>
      <c r="G26" s="580">
        <v>0</v>
      </c>
      <c r="H26" s="182"/>
    </row>
    <row r="27" spans="2:11">
      <c r="B27" s="729"/>
      <c r="C27" s="735"/>
      <c r="D27" s="395" t="s">
        <v>179</v>
      </c>
      <c r="E27" s="351">
        <v>1890.91</v>
      </c>
      <c r="F27" s="465">
        <v>1221.0899999999999</v>
      </c>
      <c r="G27" s="580">
        <v>0</v>
      </c>
      <c r="H27" s="182"/>
    </row>
    <row r="28" spans="2:11">
      <c r="B28" s="729"/>
      <c r="C28" s="735"/>
      <c r="D28" s="344" t="s">
        <v>229</v>
      </c>
      <c r="E28" s="526">
        <v>87120.77</v>
      </c>
      <c r="F28" s="465">
        <v>95586.834500000041</v>
      </c>
      <c r="G28" s="580">
        <v>9907.802250000017</v>
      </c>
      <c r="H28" s="182"/>
    </row>
    <row r="29" spans="2:11">
      <c r="B29" s="730"/>
      <c r="C29" s="736"/>
      <c r="D29" s="396" t="s">
        <v>280</v>
      </c>
      <c r="E29" s="351">
        <v>50070.32</v>
      </c>
      <c r="F29" s="465">
        <v>8615.0216666666711</v>
      </c>
      <c r="G29" s="580">
        <v>3927.6708333333349</v>
      </c>
      <c r="H29" s="182"/>
    </row>
    <row r="30" spans="2:11" s="17" customFormat="1" ht="13.5" thickBot="1">
      <c r="B30" s="731"/>
      <c r="C30" s="737"/>
      <c r="D30" s="397" t="s">
        <v>7</v>
      </c>
      <c r="E30" s="210">
        <f>SUM(E23:E29)</f>
        <v>193331.49000000002</v>
      </c>
      <c r="F30" s="290">
        <v>191838.63616666669</v>
      </c>
      <c r="G30" s="584">
        <v>31336.063083333353</v>
      </c>
      <c r="H30" s="182"/>
      <c r="K30" s="589"/>
    </row>
    <row r="31" spans="2:11">
      <c r="B31" s="738">
        <v>6</v>
      </c>
      <c r="C31" s="734" t="s">
        <v>73</v>
      </c>
      <c r="D31" s="394" t="s">
        <v>146</v>
      </c>
      <c r="E31" s="473">
        <v>14311.4</v>
      </c>
      <c r="F31" s="465">
        <v>20375.453333333331</v>
      </c>
      <c r="G31" s="580">
        <v>7703.4266666666663</v>
      </c>
      <c r="H31" s="182"/>
    </row>
    <row r="32" spans="2:11" ht="14.25" customHeight="1">
      <c r="B32" s="739"/>
      <c r="C32" s="735"/>
      <c r="D32" s="398" t="s">
        <v>207</v>
      </c>
      <c r="E32" s="526">
        <v>0</v>
      </c>
      <c r="F32" s="465">
        <v>0</v>
      </c>
      <c r="G32" s="580">
        <v>0</v>
      </c>
      <c r="H32" s="182"/>
    </row>
    <row r="33" spans="2:8">
      <c r="B33" s="739"/>
      <c r="C33" s="735"/>
      <c r="D33" s="344" t="s">
        <v>229</v>
      </c>
      <c r="E33" s="526">
        <v>0</v>
      </c>
      <c r="F33" s="465">
        <v>0</v>
      </c>
      <c r="G33" s="580">
        <v>0</v>
      </c>
      <c r="H33" s="182"/>
    </row>
    <row r="34" spans="2:8">
      <c r="B34" s="740"/>
      <c r="C34" s="736"/>
      <c r="D34" s="396" t="s">
        <v>280</v>
      </c>
      <c r="E34" s="351">
        <v>3401.8</v>
      </c>
      <c r="F34" s="465">
        <v>3677.3450000000003</v>
      </c>
      <c r="G34" s="580">
        <v>1231.5725000000002</v>
      </c>
      <c r="H34" s="182"/>
    </row>
    <row r="35" spans="2:8" ht="27.75" customHeight="1">
      <c r="B35" s="740"/>
      <c r="C35" s="736"/>
      <c r="D35" s="247" t="s">
        <v>191</v>
      </c>
      <c r="E35" s="351">
        <v>14508.48</v>
      </c>
      <c r="F35" s="465">
        <v>8198.086666666668</v>
      </c>
      <c r="G35" s="580">
        <v>1301.2833333333335</v>
      </c>
      <c r="H35" s="182"/>
    </row>
    <row r="36" spans="2:8" s="195" customFormat="1" ht="13.5" customHeight="1" thickBot="1">
      <c r="B36" s="741"/>
      <c r="C36" s="737"/>
      <c r="D36" s="397" t="s">
        <v>7</v>
      </c>
      <c r="E36" s="478">
        <f>SUM(E31:E35)</f>
        <v>32221.68</v>
      </c>
      <c r="F36" s="478">
        <v>32250.885000000002</v>
      </c>
      <c r="G36" s="577">
        <v>10236.282499999999</v>
      </c>
      <c r="H36" s="182"/>
    </row>
    <row r="37" spans="2:8">
      <c r="B37" s="746">
        <v>7</v>
      </c>
      <c r="C37" s="742" t="s">
        <v>74</v>
      </c>
      <c r="D37" s="394" t="s">
        <v>186</v>
      </c>
      <c r="E37" s="351">
        <v>10723.25</v>
      </c>
      <c r="F37" s="465">
        <v>13650.684999999998</v>
      </c>
      <c r="G37" s="580">
        <v>4624.9674999999988</v>
      </c>
      <c r="H37" s="182"/>
    </row>
    <row r="38" spans="2:8">
      <c r="B38" s="747"/>
      <c r="C38" s="743"/>
      <c r="D38" s="395" t="s">
        <v>187</v>
      </c>
      <c r="E38" s="351">
        <v>3617.6</v>
      </c>
      <c r="F38" s="465">
        <v>15378.4</v>
      </c>
      <c r="G38" s="580">
        <v>0</v>
      </c>
      <c r="H38" s="182"/>
    </row>
    <row r="39" spans="2:8">
      <c r="B39" s="747"/>
      <c r="C39" s="743"/>
      <c r="D39" s="398" t="s">
        <v>8</v>
      </c>
      <c r="E39" s="351">
        <v>67309</v>
      </c>
      <c r="F39" s="465">
        <v>108770.51333333331</v>
      </c>
      <c r="G39" s="580">
        <v>23499.756666666653</v>
      </c>
      <c r="H39" s="182"/>
    </row>
    <row r="40" spans="2:8">
      <c r="B40" s="747"/>
      <c r="C40" s="743"/>
      <c r="D40" s="344" t="s">
        <v>160</v>
      </c>
      <c r="E40" s="351">
        <v>64041.69</v>
      </c>
      <c r="F40" s="465">
        <v>66582.610166666665</v>
      </c>
      <c r="G40" s="580">
        <v>1112.1500833333314</v>
      </c>
      <c r="H40" s="182"/>
    </row>
    <row r="41" spans="2:8">
      <c r="B41" s="747"/>
      <c r="C41" s="743"/>
      <c r="D41" s="395" t="s">
        <v>251</v>
      </c>
      <c r="E41" s="351">
        <v>4706.75</v>
      </c>
      <c r="F41" s="465">
        <v>5556.6066666666684</v>
      </c>
      <c r="G41" s="580">
        <v>525.67833333333385</v>
      </c>
      <c r="H41" s="182"/>
    </row>
    <row r="42" spans="2:8" ht="24" customHeight="1">
      <c r="B42" s="747"/>
      <c r="C42" s="743"/>
      <c r="D42" s="395" t="s">
        <v>179</v>
      </c>
      <c r="E42" s="351">
        <v>0</v>
      </c>
      <c r="F42" s="465">
        <v>0</v>
      </c>
      <c r="G42" s="580">
        <v>0</v>
      </c>
      <c r="H42" s="182"/>
    </row>
    <row r="43" spans="2:8">
      <c r="B43" s="748"/>
      <c r="C43" s="744"/>
      <c r="D43" s="396" t="s">
        <v>280</v>
      </c>
      <c r="E43" s="351">
        <v>14124.01</v>
      </c>
      <c r="F43" s="465">
        <v>12662.310000000003</v>
      </c>
      <c r="G43" s="580">
        <v>3775.1600000000012</v>
      </c>
      <c r="H43" s="182"/>
    </row>
    <row r="44" spans="2:8" ht="25.5" customHeight="1">
      <c r="B44" s="748"/>
      <c r="C44" s="744"/>
      <c r="D44" s="247" t="s">
        <v>191</v>
      </c>
      <c r="E44" s="351">
        <v>23847.599999999999</v>
      </c>
      <c r="F44" s="465">
        <v>12629.7</v>
      </c>
      <c r="G44" s="580">
        <v>2262.65</v>
      </c>
      <c r="H44" s="182"/>
    </row>
    <row r="45" spans="2:8" s="195" customFormat="1" ht="13.5" thickBot="1">
      <c r="B45" s="749"/>
      <c r="C45" s="745"/>
      <c r="D45" s="397" t="s">
        <v>7</v>
      </c>
      <c r="E45" s="478">
        <f>SUM(E37:E44)</f>
        <v>188369.90000000002</v>
      </c>
      <c r="F45" s="478">
        <v>235230.82516666662</v>
      </c>
      <c r="G45" s="577">
        <v>35800.362583333321</v>
      </c>
      <c r="H45" s="182"/>
    </row>
    <row r="46" spans="2:8">
      <c r="B46" s="738">
        <v>8</v>
      </c>
      <c r="C46" s="734" t="s">
        <v>158</v>
      </c>
      <c r="D46" s="394" t="s">
        <v>186</v>
      </c>
      <c r="E46" s="474">
        <v>12570</v>
      </c>
      <c r="F46" s="477">
        <v>7532.5733333333337</v>
      </c>
      <c r="G46" s="579">
        <v>1631.2866666666669</v>
      </c>
      <c r="H46" s="182"/>
    </row>
    <row r="47" spans="2:8">
      <c r="B47" s="739"/>
      <c r="C47" s="735"/>
      <c r="D47" s="395" t="s">
        <v>187</v>
      </c>
      <c r="E47" s="351">
        <v>997.22</v>
      </c>
      <c r="F47" s="465">
        <v>2383.6966666666667</v>
      </c>
      <c r="G47" s="580">
        <v>978.45833333333337</v>
      </c>
      <c r="H47" s="182"/>
    </row>
    <row r="48" spans="2:8">
      <c r="B48" s="739"/>
      <c r="C48" s="735"/>
      <c r="D48" s="398" t="s">
        <v>8</v>
      </c>
      <c r="E48" s="351">
        <v>38924.9</v>
      </c>
      <c r="F48" s="465">
        <v>56043.449666666675</v>
      </c>
      <c r="G48" s="580">
        <v>15782.17483333334</v>
      </c>
      <c r="H48" s="182"/>
    </row>
    <row r="49" spans="2:11">
      <c r="B49" s="739"/>
      <c r="C49" s="735"/>
      <c r="D49" s="395" t="s">
        <v>251</v>
      </c>
      <c r="E49" s="351">
        <v>304.28000000000003</v>
      </c>
      <c r="F49" s="465">
        <v>219.77333333333331</v>
      </c>
      <c r="G49" s="580">
        <v>38.026666666666664</v>
      </c>
      <c r="H49" s="182"/>
    </row>
    <row r="50" spans="2:11">
      <c r="B50" s="739"/>
      <c r="C50" s="735"/>
      <c r="D50" s="395" t="s">
        <v>179</v>
      </c>
      <c r="E50" s="351">
        <v>0</v>
      </c>
      <c r="F50" s="465">
        <v>67.433333333333337</v>
      </c>
      <c r="G50" s="580">
        <v>67.433333333333337</v>
      </c>
      <c r="H50" s="182"/>
    </row>
    <row r="51" spans="2:11">
      <c r="B51" s="740"/>
      <c r="C51" s="736"/>
      <c r="D51" s="344" t="s">
        <v>160</v>
      </c>
      <c r="E51" s="526">
        <v>0</v>
      </c>
      <c r="F51" s="465">
        <v>0</v>
      </c>
      <c r="G51" s="580">
        <v>0</v>
      </c>
      <c r="H51" s="182"/>
    </row>
    <row r="52" spans="2:11">
      <c r="B52" s="740"/>
      <c r="C52" s="736"/>
      <c r="D52" s="396" t="s">
        <v>280</v>
      </c>
      <c r="E52" s="351">
        <v>8312.27</v>
      </c>
      <c r="F52" s="465">
        <v>6989.3849999999984</v>
      </c>
      <c r="G52" s="580">
        <v>2092.8274999999994</v>
      </c>
      <c r="H52" s="182"/>
    </row>
    <row r="53" spans="2:11" ht="25.5">
      <c r="B53" s="740"/>
      <c r="C53" s="736"/>
      <c r="D53" s="247" t="s">
        <v>191</v>
      </c>
      <c r="E53" s="351">
        <v>11049.150000000001</v>
      </c>
      <c r="F53" s="465">
        <v>6723.3333333333321</v>
      </c>
      <c r="G53" s="580">
        <v>1502.2416666666668</v>
      </c>
      <c r="H53" s="182"/>
    </row>
    <row r="54" spans="2:11" s="195" customFormat="1" ht="13.5" thickBot="1">
      <c r="B54" s="741"/>
      <c r="C54" s="737"/>
      <c r="D54" s="397" t="s">
        <v>7</v>
      </c>
      <c r="E54" s="478">
        <f>SUM(E46:E53)</f>
        <v>72157.820000000007</v>
      </c>
      <c r="F54" s="478">
        <v>79959.64466666666</v>
      </c>
      <c r="G54" s="577">
        <v>22092.449000000008</v>
      </c>
      <c r="H54" s="182"/>
    </row>
    <row r="55" spans="2:11" ht="17.45" customHeight="1">
      <c r="B55" s="738">
        <v>9</v>
      </c>
      <c r="C55" s="734" t="s">
        <v>159</v>
      </c>
      <c r="D55" s="394" t="s">
        <v>186</v>
      </c>
      <c r="E55" s="474">
        <v>0</v>
      </c>
      <c r="F55" s="477">
        <v>9078</v>
      </c>
      <c r="G55" s="579">
        <v>0</v>
      </c>
      <c r="H55" s="182"/>
    </row>
    <row r="56" spans="2:11" ht="22.9" customHeight="1">
      <c r="B56" s="739"/>
      <c r="C56" s="735"/>
      <c r="D56" s="398" t="s">
        <v>207</v>
      </c>
      <c r="E56" s="351">
        <v>0</v>
      </c>
      <c r="F56" s="465">
        <v>77922</v>
      </c>
      <c r="G56" s="580">
        <v>0</v>
      </c>
      <c r="H56" s="182"/>
    </row>
    <row r="57" spans="2:11" ht="18" customHeight="1">
      <c r="B57" s="739"/>
      <c r="C57" s="735"/>
      <c r="D57" s="344" t="s">
        <v>229</v>
      </c>
      <c r="E57" s="526">
        <v>0</v>
      </c>
      <c r="F57" s="465">
        <v>0</v>
      </c>
      <c r="G57" s="580">
        <v>0</v>
      </c>
      <c r="H57" s="182"/>
    </row>
    <row r="58" spans="2:11" s="195" customFormat="1" ht="18" customHeight="1" thickBot="1">
      <c r="B58" s="741"/>
      <c r="C58" s="737"/>
      <c r="D58" s="397" t="s">
        <v>7</v>
      </c>
      <c r="E58" s="478">
        <f>SUM(E55:E57)</f>
        <v>0</v>
      </c>
      <c r="F58" s="478">
        <v>87000</v>
      </c>
      <c r="G58" s="577">
        <v>0</v>
      </c>
      <c r="H58" s="182"/>
      <c r="K58" s="336"/>
    </row>
    <row r="59" spans="2:11" s="195" customFormat="1" ht="25.9" customHeight="1">
      <c r="B59" s="750">
        <v>10</v>
      </c>
      <c r="C59" s="732" t="s">
        <v>308</v>
      </c>
      <c r="D59" s="394" t="s">
        <v>186</v>
      </c>
      <c r="E59" s="476">
        <v>0</v>
      </c>
      <c r="F59" s="477">
        <v>96000</v>
      </c>
      <c r="G59" s="579">
        <v>0</v>
      </c>
      <c r="H59" s="182"/>
    </row>
    <row r="60" spans="2:11" s="195" customFormat="1" ht="37.5" customHeight="1" thickBot="1">
      <c r="B60" s="751"/>
      <c r="C60" s="733"/>
      <c r="D60" s="397" t="s">
        <v>7</v>
      </c>
      <c r="E60" s="478">
        <f>E59</f>
        <v>0</v>
      </c>
      <c r="F60" s="478">
        <v>96000</v>
      </c>
      <c r="G60" s="590">
        <v>0</v>
      </c>
      <c r="H60" s="182"/>
    </row>
    <row r="61" spans="2:11" s="195" customFormat="1" ht="25.9" customHeight="1">
      <c r="B61" s="470">
        <v>11</v>
      </c>
      <c r="C61" s="732" t="s">
        <v>307</v>
      </c>
      <c r="D61" s="399" t="s">
        <v>207</v>
      </c>
      <c r="E61" s="476">
        <v>0</v>
      </c>
      <c r="F61" s="477">
        <v>0</v>
      </c>
      <c r="G61" s="579">
        <v>0</v>
      </c>
      <c r="H61" s="182"/>
    </row>
    <row r="62" spans="2:11" s="195" customFormat="1" ht="27" customHeight="1" thickBot="1">
      <c r="B62" s="471"/>
      <c r="C62" s="733"/>
      <c r="D62" s="401" t="s">
        <v>7</v>
      </c>
      <c r="E62" s="478">
        <f>E61</f>
        <v>0</v>
      </c>
      <c r="F62" s="478">
        <v>0</v>
      </c>
      <c r="G62" s="590">
        <v>0</v>
      </c>
      <c r="H62" s="182"/>
    </row>
  </sheetData>
  <mergeCells count="21">
    <mergeCell ref="C16:C19"/>
    <mergeCell ref="C31:C36"/>
    <mergeCell ref="B59:B60"/>
    <mergeCell ref="C46:C54"/>
    <mergeCell ref="C61:C62"/>
    <mergeCell ref="B5:B13"/>
    <mergeCell ref="C5:C13"/>
    <mergeCell ref="B14:B15"/>
    <mergeCell ref="C14:C15"/>
    <mergeCell ref="B16:B19"/>
    <mergeCell ref="C20:C22"/>
    <mergeCell ref="B23:B30"/>
    <mergeCell ref="C59:C60"/>
    <mergeCell ref="C23:C30"/>
    <mergeCell ref="B46:B54"/>
    <mergeCell ref="B20:B22"/>
    <mergeCell ref="C37:C45"/>
    <mergeCell ref="B37:B45"/>
    <mergeCell ref="B31:B36"/>
    <mergeCell ref="B55:B58"/>
    <mergeCell ref="C55:C58"/>
  </mergeCells>
  <pageMargins left="0.15748031496062992" right="0.15748031496062992" top="0.19685039370078741" bottom="0.19685039370078741" header="0.15748031496062992" footer="0.15748031496062992"/>
  <pageSetup paperSize="9" scale="9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B1:F24"/>
  <sheetViews>
    <sheetView zoomScaleNormal="100" workbookViewId="0">
      <selection activeCell="K21" sqref="K21"/>
    </sheetView>
  </sheetViews>
  <sheetFormatPr defaultRowHeight="12.75"/>
  <cols>
    <col min="1" max="1" width="3.5703125" style="30" customWidth="1"/>
    <col min="2" max="2" width="4.5703125" style="30" customWidth="1"/>
    <col min="3" max="3" width="27.5703125" style="30" customWidth="1"/>
    <col min="4" max="4" width="11.28515625" style="30" customWidth="1"/>
    <col min="5" max="5" width="12.85546875" style="30" customWidth="1"/>
    <col min="6" max="6" width="11.85546875" style="30" customWidth="1"/>
    <col min="7" max="16384" width="9.140625" style="30"/>
  </cols>
  <sheetData>
    <row r="1" spans="2:6" s="58" customFormat="1">
      <c r="C1" s="56"/>
    </row>
    <row r="2" spans="2:6" s="18" customFormat="1"/>
    <row r="3" spans="2:6" s="18" customFormat="1"/>
    <row r="4" spans="2:6" s="18" customFormat="1"/>
    <row r="5" spans="2:6" s="33" customFormat="1"/>
    <row r="7" spans="2:6">
      <c r="C7" s="60" t="s">
        <v>28</v>
      </c>
    </row>
    <row r="9" spans="2:6">
      <c r="F9" s="30" t="s">
        <v>327</v>
      </c>
    </row>
    <row r="10" spans="2:6" ht="54.6" customHeight="1">
      <c r="B10" s="244" t="s">
        <v>20</v>
      </c>
      <c r="C10" s="243" t="s">
        <v>1</v>
      </c>
      <c r="D10" s="175" t="s">
        <v>326</v>
      </c>
      <c r="E10" s="586" t="s">
        <v>321</v>
      </c>
      <c r="F10" s="469" t="s">
        <v>324</v>
      </c>
    </row>
    <row r="11" spans="2:6" s="84" customFormat="1" ht="32.25" customHeight="1">
      <c r="B11" s="248">
        <v>1</v>
      </c>
      <c r="C11" s="143" t="s">
        <v>29</v>
      </c>
      <c r="D11" s="187">
        <v>3071.4</v>
      </c>
      <c r="E11" s="187">
        <v>2893.5833333333335</v>
      </c>
      <c r="F11" s="464">
        <v>928.49</v>
      </c>
    </row>
    <row r="12" spans="2:6" s="84" customFormat="1" ht="38.25">
      <c r="B12" s="248">
        <v>2</v>
      </c>
      <c r="C12" s="143" t="s">
        <v>9</v>
      </c>
      <c r="D12" s="187">
        <v>27094.54</v>
      </c>
      <c r="E12" s="187">
        <v>22440.783333333333</v>
      </c>
      <c r="F12" s="464">
        <v>6607.66</v>
      </c>
    </row>
    <row r="13" spans="2:6" s="84" customFormat="1" ht="24" customHeight="1">
      <c r="B13" s="248">
        <v>3</v>
      </c>
      <c r="C13" s="143" t="s">
        <v>42</v>
      </c>
      <c r="D13" s="187">
        <v>5664.4</v>
      </c>
      <c r="E13" s="187">
        <v>4358.8916666666664</v>
      </c>
      <c r="F13" s="464">
        <v>1225.6500000000001</v>
      </c>
    </row>
    <row r="14" spans="2:6">
      <c r="B14" s="64"/>
      <c r="C14" s="64"/>
    </row>
    <row r="15" spans="2:6">
      <c r="B15" s="64"/>
      <c r="C15" s="64"/>
    </row>
    <row r="16" spans="2:6" customFormat="1" ht="12.75" customHeight="1">
      <c r="B16" s="724"/>
      <c r="C16" s="724"/>
    </row>
    <row r="17" spans="2:3" s="23" customFormat="1">
      <c r="B17" s="52"/>
      <c r="C17" s="24"/>
    </row>
    <row r="18" spans="2:3" s="23" customFormat="1">
      <c r="B18" s="52"/>
      <c r="C18" s="21"/>
    </row>
    <row r="19" spans="2:3" s="23" customFormat="1">
      <c r="B19" s="58"/>
      <c r="C19" s="53"/>
    </row>
    <row r="20" spans="2:3" s="15" customFormat="1">
      <c r="B20" s="58"/>
      <c r="C20" s="39"/>
    </row>
    <row r="21" spans="2:3" s="50" customFormat="1">
      <c r="B21" s="58"/>
      <c r="C21" s="58"/>
    </row>
    <row r="22" spans="2:3" s="82" customFormat="1">
      <c r="C22" s="83"/>
    </row>
    <row r="23" spans="2:3" s="50" customFormat="1">
      <c r="B23" s="66"/>
    </row>
    <row r="24" spans="2:3" s="18" customFormat="1">
      <c r="C24" s="22"/>
    </row>
  </sheetData>
  <mergeCells count="1">
    <mergeCell ref="B16:C16"/>
  </mergeCells>
  <phoneticPr fontId="32" type="noConversion"/>
  <pageMargins left="0.15748031496062992" right="0.23622047244094491" top="0.19685039370078741" bottom="0.15748031496062992" header="0.19685039370078741" footer="0.15748031496062992"/>
  <pageSetup paperSize="9" scale="9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6"/>
  <sheetViews>
    <sheetView zoomScaleNormal="100" workbookViewId="0">
      <selection activeCell="D9" sqref="D9:F10"/>
    </sheetView>
  </sheetViews>
  <sheetFormatPr defaultRowHeight="12.75"/>
  <cols>
    <col min="1" max="1" width="1.5703125" style="32" customWidth="1"/>
    <col min="2" max="2" width="4.85546875" style="32" customWidth="1"/>
    <col min="3" max="3" width="27.28515625" style="32" customWidth="1"/>
    <col min="4" max="4" width="12.85546875" style="461" customWidth="1"/>
    <col min="5" max="6" width="14.85546875" style="32" customWidth="1"/>
    <col min="7" max="7" width="9.140625" style="32"/>
    <col min="8" max="8" width="11.7109375" style="32" bestFit="1" customWidth="1"/>
    <col min="9" max="16384" width="9.140625" style="32"/>
  </cols>
  <sheetData>
    <row r="1" spans="1:6" s="18" customFormat="1" ht="12.75" customHeight="1">
      <c r="D1" s="35"/>
    </row>
    <row r="2" spans="1:6" s="18" customFormat="1">
      <c r="D2" s="35"/>
    </row>
    <row r="4" spans="1:6" s="15" customFormat="1">
      <c r="D4" s="21"/>
    </row>
    <row r="5" spans="1:6" s="7" customFormat="1">
      <c r="C5" s="60" t="s">
        <v>178</v>
      </c>
      <c r="D5" s="14"/>
    </row>
    <row r="9" spans="1:6">
      <c r="D9" s="30"/>
      <c r="E9" s="30"/>
      <c r="F9" s="30" t="s">
        <v>327</v>
      </c>
    </row>
    <row r="10" spans="1:6" s="30" customFormat="1" ht="63.75" customHeight="1">
      <c r="B10" s="634" t="s">
        <v>20</v>
      </c>
      <c r="C10" s="243" t="s">
        <v>1</v>
      </c>
      <c r="D10" s="175" t="s">
        <v>326</v>
      </c>
      <c r="E10" s="586" t="s">
        <v>321</v>
      </c>
      <c r="F10" s="469" t="s">
        <v>324</v>
      </c>
    </row>
    <row r="11" spans="1:6" s="84" customFormat="1" ht="30.75" customHeight="1">
      <c r="B11" s="353">
        <v>1</v>
      </c>
      <c r="C11" s="143" t="s">
        <v>29</v>
      </c>
      <c r="D11" s="187">
        <v>54860.800000000003</v>
      </c>
      <c r="E11" s="187">
        <v>42220.683333333334</v>
      </c>
      <c r="F11" s="187">
        <v>11940.741666666667</v>
      </c>
    </row>
    <row r="12" spans="1:6" s="84" customFormat="1" ht="42" customHeight="1">
      <c r="B12" s="353">
        <v>2</v>
      </c>
      <c r="C12" s="143" t="s">
        <v>9</v>
      </c>
      <c r="D12" s="187">
        <v>492972.13</v>
      </c>
      <c r="E12" s="187">
        <v>382938.42333333334</v>
      </c>
      <c r="F12" s="187">
        <v>109291.27666666666</v>
      </c>
    </row>
    <row r="13" spans="1:6" s="84" customFormat="1" ht="30" customHeight="1">
      <c r="B13" s="353">
        <v>3</v>
      </c>
      <c r="C13" s="152" t="s">
        <v>42</v>
      </c>
      <c r="D13" s="187">
        <v>204857.8</v>
      </c>
      <c r="E13" s="187">
        <v>138728.88333333336</v>
      </c>
      <c r="F13" s="187">
        <v>35057.341666666667</v>
      </c>
    </row>
    <row r="14" spans="1:6" s="30" customFormat="1">
      <c r="B14" s="63"/>
      <c r="C14" s="63"/>
      <c r="D14" s="31"/>
    </row>
    <row r="15" spans="1:6" s="30" customFormat="1" ht="12.75" customHeight="1">
      <c r="B15" s="63"/>
      <c r="C15" s="63"/>
      <c r="D15" s="31"/>
    </row>
    <row r="16" spans="1:6" s="15" customFormat="1">
      <c r="A16" s="13"/>
      <c r="C16" s="630"/>
      <c r="D16" s="21"/>
    </row>
    <row r="17" spans="1:4" s="23" customFormat="1" ht="12.75" customHeight="1">
      <c r="A17" s="15"/>
      <c r="C17" s="163"/>
      <c r="D17" s="24"/>
    </row>
    <row r="18" spans="1:4" s="23" customFormat="1">
      <c r="A18" s="36"/>
      <c r="C18" s="163"/>
      <c r="D18" s="24"/>
    </row>
    <row r="19" spans="1:4" s="23" customFormat="1">
      <c r="A19" s="36"/>
      <c r="C19" s="24"/>
      <c r="D19" s="24"/>
    </row>
    <row r="20" spans="1:4" s="23" customFormat="1">
      <c r="A20" s="20"/>
      <c r="B20" s="24"/>
      <c r="C20" s="117"/>
      <c r="D20" s="24"/>
    </row>
    <row r="21" spans="1:4" s="23" customFormat="1">
      <c r="A21" s="20"/>
      <c r="B21" s="52"/>
      <c r="C21" s="24"/>
      <c r="D21" s="24"/>
    </row>
    <row r="22" spans="1:4" s="23" customFormat="1">
      <c r="A22" s="14"/>
      <c r="B22" s="52"/>
      <c r="C22" s="21"/>
      <c r="D22" s="24"/>
    </row>
    <row r="23" spans="1:4" s="23" customFormat="1">
      <c r="A23" s="14"/>
      <c r="B23" s="58"/>
      <c r="C23" s="53"/>
      <c r="D23" s="24"/>
    </row>
    <row r="24" spans="1:4" s="15" customFormat="1">
      <c r="A24" s="13"/>
      <c r="B24" s="58"/>
      <c r="C24" s="39"/>
      <c r="D24" s="21"/>
    </row>
    <row r="25" spans="1:4" s="50" customFormat="1">
      <c r="A25" s="23"/>
      <c r="B25" s="58"/>
      <c r="C25" s="58"/>
      <c r="D25" s="53"/>
    </row>
    <row r="26" spans="1:4" s="15" customFormat="1">
      <c r="B26" s="103"/>
      <c r="C26" s="12"/>
      <c r="D26" s="21"/>
    </row>
  </sheetData>
  <phoneticPr fontId="32" type="noConversion"/>
  <pageMargins left="0.15748031496062992" right="0.23622047244094491" top="0.19685039370078741" bottom="0.19685039370078741" header="0.15748031496062992" footer="0.23622047244094491"/>
  <pageSetup paperSize="9" scale="85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G145"/>
  <sheetViews>
    <sheetView zoomScale="98" zoomScaleNormal="98" workbookViewId="0">
      <pane ySplit="4" topLeftCell="A110" activePane="bottomLeft" state="frozen"/>
      <selection activeCell="R1" sqref="R1:AI65536"/>
      <selection pane="bottomLeft" activeCell="E3" sqref="E3:G4"/>
    </sheetView>
  </sheetViews>
  <sheetFormatPr defaultRowHeight="27" customHeight="1"/>
  <cols>
    <col min="1" max="1" width="0.7109375" style="7" customWidth="1"/>
    <col min="2" max="2" width="4.140625" style="25" customWidth="1"/>
    <col min="3" max="3" width="24" style="7" customWidth="1"/>
    <col min="4" max="4" width="35.5703125" style="492" customWidth="1"/>
    <col min="5" max="5" width="16.7109375" style="14" customWidth="1"/>
    <col min="6" max="6" width="15.85546875" style="14" customWidth="1"/>
    <col min="7" max="7" width="19.28515625" style="14" customWidth="1"/>
    <col min="8" max="16384" width="9.140625" style="7"/>
  </cols>
  <sheetData>
    <row r="1" spans="1:7" ht="21.75" customHeight="1"/>
    <row r="2" spans="1:7" s="18" customFormat="1" ht="14.25" customHeight="1">
      <c r="D2" s="493" t="s">
        <v>37</v>
      </c>
      <c r="E2" s="35"/>
      <c r="F2" s="35"/>
      <c r="G2" s="35"/>
    </row>
    <row r="3" spans="1:7" s="18" customFormat="1" ht="36.75" customHeight="1" thickBot="1">
      <c r="D3" s="493"/>
      <c r="E3" s="30"/>
      <c r="F3" s="30"/>
      <c r="G3" s="639" t="s">
        <v>327</v>
      </c>
    </row>
    <row r="4" spans="1:7" s="8" customFormat="1" ht="42" customHeight="1" thickBot="1">
      <c r="B4" s="591" t="s">
        <v>20</v>
      </c>
      <c r="C4" s="294" t="s">
        <v>168</v>
      </c>
      <c r="D4" s="592" t="s">
        <v>1</v>
      </c>
      <c r="E4" s="304" t="s">
        <v>326</v>
      </c>
      <c r="F4" s="632" t="s">
        <v>321</v>
      </c>
      <c r="G4" s="633" t="s">
        <v>324</v>
      </c>
    </row>
    <row r="5" spans="1:7" s="85" customFormat="1" ht="12.75">
      <c r="B5" s="204">
        <v>1</v>
      </c>
      <c r="C5" s="775" t="s">
        <v>38</v>
      </c>
      <c r="D5" s="394" t="s">
        <v>46</v>
      </c>
      <c r="E5" s="86">
        <v>840558.28</v>
      </c>
      <c r="F5" s="86">
        <v>1159292.0350000001</v>
      </c>
      <c r="G5" s="594">
        <v>244300.31500000003</v>
      </c>
    </row>
    <row r="6" spans="1:7" s="85" customFormat="1" ht="12.75">
      <c r="B6" s="203">
        <v>2</v>
      </c>
      <c r="C6" s="776"/>
      <c r="D6" s="395" t="s">
        <v>310</v>
      </c>
      <c r="E6" s="5">
        <v>173678</v>
      </c>
      <c r="F6" s="5">
        <v>148420.26499999998</v>
      </c>
      <c r="G6" s="595">
        <v>21998.264999999985</v>
      </c>
    </row>
    <row r="7" spans="1:7" s="85" customFormat="1" ht="12.75">
      <c r="B7" s="203">
        <v>3</v>
      </c>
      <c r="C7" s="776"/>
      <c r="D7" s="398" t="s">
        <v>207</v>
      </c>
      <c r="E7" s="5">
        <v>194850.32</v>
      </c>
      <c r="F7" s="5">
        <v>278629.58250000002</v>
      </c>
      <c r="G7" s="595">
        <v>16565.9025</v>
      </c>
    </row>
    <row r="8" spans="1:7" s="85" customFormat="1" ht="12.75">
      <c r="B8" s="203">
        <v>4</v>
      </c>
      <c r="C8" s="776"/>
      <c r="D8" s="395" t="s">
        <v>187</v>
      </c>
      <c r="E8" s="5">
        <v>207111.44999999998</v>
      </c>
      <c r="F8" s="5">
        <v>371951.24083333334</v>
      </c>
      <c r="G8" s="595">
        <v>53832.690833333319</v>
      </c>
    </row>
    <row r="9" spans="1:7" s="85" customFormat="1" ht="12.75">
      <c r="B9" s="203">
        <v>5</v>
      </c>
      <c r="C9" s="776"/>
      <c r="D9" s="395" t="s">
        <v>50</v>
      </c>
      <c r="E9" s="5">
        <v>19032.349999999999</v>
      </c>
      <c r="F9" s="5">
        <v>18106.990833333337</v>
      </c>
      <c r="G9" s="595">
        <v>4004.3408333333355</v>
      </c>
    </row>
    <row r="10" spans="1:7" s="85" customFormat="1" ht="12.75">
      <c r="B10" s="203">
        <v>6</v>
      </c>
      <c r="C10" s="776"/>
      <c r="D10" s="395" t="s">
        <v>146</v>
      </c>
      <c r="E10" s="5">
        <v>295224.18</v>
      </c>
      <c r="F10" s="5">
        <v>533279.37386666681</v>
      </c>
      <c r="G10" s="595">
        <v>58978.553866666822</v>
      </c>
    </row>
    <row r="11" spans="1:7" s="85" customFormat="1" ht="12.75">
      <c r="A11" s="85">
        <v>10</v>
      </c>
      <c r="B11" s="203">
        <v>7</v>
      </c>
      <c r="C11" s="776"/>
      <c r="D11" s="395" t="s">
        <v>103</v>
      </c>
      <c r="E11" s="5">
        <v>18946.010000000002</v>
      </c>
      <c r="F11" s="5">
        <v>39315.329791666656</v>
      </c>
      <c r="G11" s="595">
        <v>9996.3397916666581</v>
      </c>
    </row>
    <row r="12" spans="1:7" s="85" customFormat="1" ht="12.75">
      <c r="B12" s="203">
        <v>8</v>
      </c>
      <c r="C12" s="776"/>
      <c r="D12" s="494" t="s">
        <v>269</v>
      </c>
      <c r="E12" s="5">
        <v>70539.760000000009</v>
      </c>
      <c r="F12" s="5">
        <v>101385.58833333332</v>
      </c>
      <c r="G12" s="595">
        <v>10467.778333333339</v>
      </c>
    </row>
    <row r="13" spans="1:7" s="85" customFormat="1" ht="15" customHeight="1">
      <c r="B13" s="203">
        <v>9</v>
      </c>
      <c r="C13" s="776"/>
      <c r="D13" s="395" t="s">
        <v>281</v>
      </c>
      <c r="E13" s="5">
        <v>38194.75</v>
      </c>
      <c r="F13" s="5">
        <v>19066.297508333333</v>
      </c>
      <c r="G13" s="595">
        <v>12731.58</v>
      </c>
    </row>
    <row r="14" spans="1:7" s="6" customFormat="1" ht="13.5" thickBot="1">
      <c r="B14" s="137"/>
      <c r="C14" s="777"/>
      <c r="D14" s="436" t="s">
        <v>7</v>
      </c>
      <c r="E14" s="2">
        <f>SUM(E5:E13)</f>
        <v>1858135.1</v>
      </c>
      <c r="F14" s="2">
        <v>2669446.703666667</v>
      </c>
      <c r="G14" s="596">
        <v>432875.76615833346</v>
      </c>
    </row>
    <row r="15" spans="1:7" s="85" customFormat="1" ht="12.75">
      <c r="B15" s="252">
        <v>1</v>
      </c>
      <c r="C15" s="778" t="s">
        <v>39</v>
      </c>
      <c r="D15" s="400" t="s">
        <v>46</v>
      </c>
      <c r="E15" s="540">
        <v>78499.540000000008</v>
      </c>
      <c r="F15" s="540">
        <v>64983.325983333314</v>
      </c>
      <c r="G15" s="627">
        <v>11587.865983333322</v>
      </c>
    </row>
    <row r="16" spans="1:7" s="85" customFormat="1" ht="12.75">
      <c r="B16" s="203">
        <v>2</v>
      </c>
      <c r="C16" s="776"/>
      <c r="D16" s="395" t="s">
        <v>51</v>
      </c>
      <c r="E16" s="5">
        <v>65152.5</v>
      </c>
      <c r="F16" s="5">
        <v>131120.40666666668</v>
      </c>
      <c r="G16" s="595">
        <v>12697.906666666668</v>
      </c>
    </row>
    <row r="17" spans="2:7" s="85" customFormat="1" ht="12.75">
      <c r="B17" s="203">
        <v>3</v>
      </c>
      <c r="C17" s="776"/>
      <c r="D17" s="395" t="s">
        <v>187</v>
      </c>
      <c r="E17" s="5">
        <v>83047.13</v>
      </c>
      <c r="F17" s="5">
        <v>94865.394166666665</v>
      </c>
      <c r="G17" s="595">
        <v>37722.524166666662</v>
      </c>
    </row>
    <row r="18" spans="2:7" s="85" customFormat="1" ht="12.75">
      <c r="B18" s="203">
        <v>4</v>
      </c>
      <c r="C18" s="776"/>
      <c r="D18" s="395" t="s">
        <v>146</v>
      </c>
      <c r="E18" s="5">
        <v>128515.24</v>
      </c>
      <c r="F18" s="5">
        <v>307264.10297550005</v>
      </c>
      <c r="G18" s="595">
        <v>39874.342975500011</v>
      </c>
    </row>
    <row r="19" spans="2:7" s="85" customFormat="1" ht="12.75">
      <c r="B19" s="203">
        <v>5</v>
      </c>
      <c r="C19" s="776"/>
      <c r="D19" s="395" t="s">
        <v>103</v>
      </c>
      <c r="E19" s="5">
        <v>34819.03</v>
      </c>
      <c r="F19" s="5">
        <v>57870.97</v>
      </c>
      <c r="G19" s="595">
        <v>0</v>
      </c>
    </row>
    <row r="20" spans="2:7" s="85" customFormat="1" ht="15" customHeight="1">
      <c r="B20" s="203">
        <v>6</v>
      </c>
      <c r="C20" s="776"/>
      <c r="D20" s="395" t="s">
        <v>281</v>
      </c>
      <c r="E20" s="5">
        <v>0</v>
      </c>
      <c r="F20" s="5">
        <v>945</v>
      </c>
      <c r="G20" s="595">
        <v>0</v>
      </c>
    </row>
    <row r="21" spans="2:7" s="85" customFormat="1" ht="18.75" customHeight="1">
      <c r="B21" s="203">
        <v>7</v>
      </c>
      <c r="C21" s="779"/>
      <c r="D21" s="395" t="s">
        <v>310</v>
      </c>
      <c r="E21" s="5">
        <v>56060.9</v>
      </c>
      <c r="F21" s="5">
        <v>39558.930833333332</v>
      </c>
      <c r="G21" s="595">
        <v>18686.97</v>
      </c>
    </row>
    <row r="22" spans="2:7" s="6" customFormat="1" ht="22.5" customHeight="1" thickBot="1">
      <c r="B22" s="137"/>
      <c r="C22" s="777"/>
      <c r="D22" s="436" t="s">
        <v>7</v>
      </c>
      <c r="E22" s="2">
        <f>SUM(E15:E21)</f>
        <v>446094.34000000008</v>
      </c>
      <c r="F22" s="2">
        <v>696608.13062549999</v>
      </c>
      <c r="G22" s="596">
        <v>120569.60979216667</v>
      </c>
    </row>
    <row r="23" spans="2:7" ht="12.75">
      <c r="B23" s="204">
        <v>1</v>
      </c>
      <c r="C23" s="761" t="s">
        <v>52</v>
      </c>
      <c r="D23" s="394" t="s">
        <v>46</v>
      </c>
      <c r="E23" s="540">
        <v>418878.92000000004</v>
      </c>
      <c r="F23" s="5">
        <v>600292.4598833333</v>
      </c>
      <c r="G23" s="595">
        <v>134580.37988333334</v>
      </c>
    </row>
    <row r="24" spans="2:7" ht="12.75">
      <c r="B24" s="203">
        <v>2</v>
      </c>
      <c r="C24" s="759"/>
      <c r="D24" s="395" t="s">
        <v>51</v>
      </c>
      <c r="E24" s="5">
        <v>106852.22</v>
      </c>
      <c r="F24" s="5">
        <v>209652.61583333334</v>
      </c>
      <c r="G24" s="595">
        <v>19024.835833333334</v>
      </c>
    </row>
    <row r="25" spans="2:7" ht="12.75">
      <c r="B25" s="203">
        <v>3</v>
      </c>
      <c r="C25" s="759"/>
      <c r="D25" s="398" t="s">
        <v>207</v>
      </c>
      <c r="E25" s="5">
        <v>82071.48</v>
      </c>
      <c r="F25" s="5">
        <v>71163.834999999992</v>
      </c>
      <c r="G25" s="595">
        <v>16350.314999999993</v>
      </c>
    </row>
    <row r="26" spans="2:7" ht="12.75">
      <c r="B26" s="203">
        <v>4</v>
      </c>
      <c r="C26" s="759"/>
      <c r="D26" s="395" t="s">
        <v>187</v>
      </c>
      <c r="E26" s="5">
        <v>251103.65</v>
      </c>
      <c r="F26" s="5">
        <v>250363.22499999998</v>
      </c>
      <c r="G26" s="595">
        <v>110600</v>
      </c>
    </row>
    <row r="27" spans="2:7" ht="12.75">
      <c r="B27" s="203">
        <v>5</v>
      </c>
      <c r="C27" s="759"/>
      <c r="D27" s="395" t="s">
        <v>50</v>
      </c>
      <c r="E27" s="5">
        <v>19600</v>
      </c>
      <c r="F27" s="5">
        <v>24441.17</v>
      </c>
      <c r="G27" s="595">
        <v>5161.1699999999983</v>
      </c>
    </row>
    <row r="28" spans="2:7" ht="12.75">
      <c r="B28" s="203">
        <v>6</v>
      </c>
      <c r="C28" s="759"/>
      <c r="D28" s="395" t="s">
        <v>146</v>
      </c>
      <c r="E28" s="5">
        <v>183501.5</v>
      </c>
      <c r="F28" s="5">
        <v>358595.7608333333</v>
      </c>
      <c r="G28" s="595">
        <v>70272.260833333305</v>
      </c>
    </row>
    <row r="29" spans="2:7" ht="12.75">
      <c r="B29" s="203">
        <v>7</v>
      </c>
      <c r="C29" s="759"/>
      <c r="D29" s="395" t="s">
        <v>310</v>
      </c>
      <c r="E29" s="5">
        <v>97160</v>
      </c>
      <c r="F29" s="5">
        <v>101190.20083333334</v>
      </c>
      <c r="G29" s="595">
        <v>35400.200833333329</v>
      </c>
    </row>
    <row r="30" spans="2:7" ht="12.75">
      <c r="B30" s="203">
        <v>8</v>
      </c>
      <c r="C30" s="759"/>
      <c r="D30" s="395" t="s">
        <v>103</v>
      </c>
      <c r="E30" s="5">
        <v>13566</v>
      </c>
      <c r="F30" s="5">
        <v>21794</v>
      </c>
      <c r="G30" s="595">
        <v>0</v>
      </c>
    </row>
    <row r="31" spans="2:7" ht="12.75">
      <c r="B31" s="203"/>
      <c r="C31" s="759"/>
      <c r="D31" s="494" t="s">
        <v>269</v>
      </c>
      <c r="E31" s="5">
        <v>33626.730000000003</v>
      </c>
      <c r="F31" s="5">
        <v>45538.84</v>
      </c>
      <c r="G31" s="595">
        <v>0</v>
      </c>
    </row>
    <row r="32" spans="2:7" ht="17.25" customHeight="1">
      <c r="B32" s="203">
        <v>9</v>
      </c>
      <c r="C32" s="759"/>
      <c r="D32" s="395" t="s">
        <v>281</v>
      </c>
      <c r="E32" s="5">
        <v>70515.600000000006</v>
      </c>
      <c r="F32" s="5">
        <v>64006.847349999996</v>
      </c>
      <c r="G32" s="595">
        <v>23505.200000000001</v>
      </c>
    </row>
    <row r="33" spans="1:7" s="8" customFormat="1" ht="25.5" customHeight="1" thickBot="1">
      <c r="B33" s="137"/>
      <c r="C33" s="762"/>
      <c r="D33" s="436" t="s">
        <v>7</v>
      </c>
      <c r="E33" s="132">
        <f>SUM(E23:E32)</f>
        <v>1276876.1000000001</v>
      </c>
      <c r="F33" s="132">
        <v>1747038.9547333331</v>
      </c>
      <c r="G33" s="596">
        <v>414894.36238333333</v>
      </c>
    </row>
    <row r="34" spans="1:7" ht="12.75">
      <c r="B34" s="252">
        <v>1</v>
      </c>
      <c r="C34" s="780" t="s">
        <v>53</v>
      </c>
      <c r="D34" s="400" t="s">
        <v>46</v>
      </c>
      <c r="E34" s="540">
        <v>303163.7</v>
      </c>
      <c r="F34" s="5">
        <v>567718.80581666669</v>
      </c>
      <c r="G34" s="595">
        <v>50582.505816666679</v>
      </c>
    </row>
    <row r="35" spans="1:7" ht="12.75">
      <c r="B35" s="203">
        <v>2</v>
      </c>
      <c r="C35" s="781"/>
      <c r="D35" s="395" t="s">
        <v>51</v>
      </c>
      <c r="E35" s="5">
        <v>219575</v>
      </c>
      <c r="F35" s="5">
        <v>185831.33166666667</v>
      </c>
      <c r="G35" s="595">
        <v>29156.331666666665</v>
      </c>
    </row>
    <row r="36" spans="1:7" ht="12.75">
      <c r="B36" s="203">
        <v>3</v>
      </c>
      <c r="C36" s="781"/>
      <c r="D36" s="395" t="s">
        <v>184</v>
      </c>
      <c r="E36" s="5">
        <v>131923.29999999999</v>
      </c>
      <c r="F36" s="5">
        <v>194134.57158333334</v>
      </c>
      <c r="G36" s="595">
        <v>25267.871583333337</v>
      </c>
    </row>
    <row r="37" spans="1:7" ht="12.75">
      <c r="B37" s="203">
        <v>4</v>
      </c>
      <c r="C37" s="781"/>
      <c r="D37" s="395" t="s">
        <v>146</v>
      </c>
      <c r="E37" s="5">
        <v>120870</v>
      </c>
      <c r="F37" s="5">
        <v>108792.94499999999</v>
      </c>
      <c r="G37" s="595">
        <v>16392.944999999996</v>
      </c>
    </row>
    <row r="38" spans="1:7" ht="12.75">
      <c r="B38" s="203">
        <v>5</v>
      </c>
      <c r="C38" s="781"/>
      <c r="D38" s="395" t="s">
        <v>103</v>
      </c>
      <c r="E38" s="5">
        <v>14432</v>
      </c>
      <c r="F38" s="5">
        <v>21648</v>
      </c>
      <c r="G38" s="595">
        <v>0</v>
      </c>
    </row>
    <row r="39" spans="1:7" ht="15.75" customHeight="1">
      <c r="B39" s="203">
        <v>6</v>
      </c>
      <c r="C39" s="781"/>
      <c r="D39" s="395" t="s">
        <v>281</v>
      </c>
      <c r="E39" s="5">
        <v>14820</v>
      </c>
      <c r="F39" s="5">
        <v>11657.059166666666</v>
      </c>
      <c r="G39" s="595">
        <v>1777.059166666666</v>
      </c>
    </row>
    <row r="40" spans="1:7" ht="12.75" customHeight="1">
      <c r="B40" s="203">
        <v>7</v>
      </c>
      <c r="C40" s="781"/>
      <c r="D40" s="494" t="s">
        <v>269</v>
      </c>
      <c r="E40" s="5">
        <v>52464</v>
      </c>
      <c r="F40" s="5">
        <v>59026</v>
      </c>
      <c r="G40" s="595">
        <v>0</v>
      </c>
    </row>
    <row r="41" spans="1:7" ht="21.75" customHeight="1">
      <c r="B41" s="203">
        <v>8</v>
      </c>
      <c r="C41" s="781"/>
      <c r="D41" s="395" t="s">
        <v>310</v>
      </c>
      <c r="E41" s="5">
        <v>131806.78</v>
      </c>
      <c r="F41" s="5">
        <v>128583.31333333335</v>
      </c>
      <c r="G41" s="595">
        <v>43935.59</v>
      </c>
    </row>
    <row r="42" spans="1:7" s="8" customFormat="1" ht="27" customHeight="1" thickBot="1">
      <c r="B42" s="137"/>
      <c r="C42" s="782"/>
      <c r="D42" s="436" t="s">
        <v>7</v>
      </c>
      <c r="E42" s="132">
        <f>SUM(E34:E41)</f>
        <v>989054.78</v>
      </c>
      <c r="F42" s="132">
        <v>1277392.0265666666</v>
      </c>
      <c r="G42" s="596">
        <v>167112.30323333334</v>
      </c>
    </row>
    <row r="43" spans="1:7" ht="21" customHeight="1">
      <c r="A43" s="85"/>
      <c r="B43" s="204">
        <v>1</v>
      </c>
      <c r="C43" s="761" t="s">
        <v>54</v>
      </c>
      <c r="D43" s="394" t="s">
        <v>46</v>
      </c>
      <c r="E43" s="540">
        <v>47666</v>
      </c>
      <c r="F43" s="5">
        <v>181781.62041666667</v>
      </c>
      <c r="G43" s="595">
        <v>0</v>
      </c>
    </row>
    <row r="44" spans="1:7" ht="12.75">
      <c r="A44" s="85"/>
      <c r="B44" s="203">
        <v>2</v>
      </c>
      <c r="C44" s="759"/>
      <c r="D44" s="395" t="s">
        <v>51</v>
      </c>
      <c r="E44" s="5">
        <v>51111.45</v>
      </c>
      <c r="F44" s="5">
        <v>58828.55</v>
      </c>
      <c r="G44" s="595">
        <v>0</v>
      </c>
    </row>
    <row r="45" spans="1:7" ht="12.75">
      <c r="A45" s="85"/>
      <c r="B45" s="203">
        <v>3</v>
      </c>
      <c r="C45" s="759"/>
      <c r="D45" s="395" t="s">
        <v>187</v>
      </c>
      <c r="E45" s="5">
        <v>34796.300000000003</v>
      </c>
      <c r="F45" s="5">
        <v>43375.573333333326</v>
      </c>
      <c r="G45" s="595">
        <v>0</v>
      </c>
    </row>
    <row r="46" spans="1:7" ht="12.75">
      <c r="A46" s="85"/>
      <c r="B46" s="203">
        <v>4</v>
      </c>
      <c r="C46" s="759"/>
      <c r="D46" s="395" t="s">
        <v>146</v>
      </c>
      <c r="E46" s="5">
        <v>29164.29</v>
      </c>
      <c r="F46" s="5">
        <v>58327.929166666661</v>
      </c>
      <c r="G46" s="595">
        <v>0</v>
      </c>
    </row>
    <row r="47" spans="1:7" ht="12.75">
      <c r="A47" s="85">
        <v>14200</v>
      </c>
      <c r="B47" s="203">
        <v>5</v>
      </c>
      <c r="C47" s="759"/>
      <c r="D47" s="395" t="s">
        <v>103</v>
      </c>
      <c r="E47" s="5">
        <v>0</v>
      </c>
      <c r="F47" s="5">
        <v>4503.6549999999997</v>
      </c>
      <c r="G47" s="595">
        <v>0</v>
      </c>
    </row>
    <row r="48" spans="1:7" ht="12.75">
      <c r="A48" s="85"/>
      <c r="B48" s="203">
        <v>6</v>
      </c>
      <c r="C48" s="759"/>
      <c r="D48" s="395" t="s">
        <v>281</v>
      </c>
      <c r="E48" s="5">
        <v>12399.84</v>
      </c>
      <c r="F48" s="5">
        <v>8335.16</v>
      </c>
      <c r="G48" s="595">
        <v>0</v>
      </c>
    </row>
    <row r="49" spans="1:7" ht="12.75">
      <c r="A49" s="85"/>
      <c r="B49" s="203">
        <v>7</v>
      </c>
      <c r="C49" s="759"/>
      <c r="D49" s="494" t="s">
        <v>269</v>
      </c>
      <c r="E49" s="5">
        <v>35702.43</v>
      </c>
      <c r="F49" s="5">
        <v>0</v>
      </c>
      <c r="G49" s="595">
        <v>0</v>
      </c>
    </row>
    <row r="50" spans="1:7" ht="12.75">
      <c r="A50" s="85"/>
      <c r="B50" s="203">
        <v>8</v>
      </c>
      <c r="C50" s="759"/>
      <c r="D50" s="395" t="s">
        <v>310</v>
      </c>
      <c r="E50" s="5">
        <v>38000.300000000003</v>
      </c>
      <c r="F50" s="5">
        <v>35573.627499999995</v>
      </c>
      <c r="G50" s="595">
        <v>0</v>
      </c>
    </row>
    <row r="51" spans="1:7" s="8" customFormat="1" ht="13.5" thickBot="1">
      <c r="A51" s="6"/>
      <c r="B51" s="137"/>
      <c r="C51" s="762"/>
      <c r="D51" s="436" t="s">
        <v>7</v>
      </c>
      <c r="E51" s="436">
        <f>SUM(E43:E50)</f>
        <v>248840.61</v>
      </c>
      <c r="F51" s="436">
        <v>390726.11541666661</v>
      </c>
      <c r="G51" s="628">
        <v>0</v>
      </c>
    </row>
    <row r="52" spans="1:7" ht="12.75">
      <c r="B52" s="204">
        <v>1</v>
      </c>
      <c r="C52" s="761" t="s">
        <v>55</v>
      </c>
      <c r="D52" s="95" t="s">
        <v>46</v>
      </c>
      <c r="E52" s="5">
        <v>1357464.82</v>
      </c>
      <c r="F52" s="5">
        <v>1607894.6643500002</v>
      </c>
      <c r="G52" s="595">
        <v>377751.14435000013</v>
      </c>
    </row>
    <row r="53" spans="1:7" ht="18" customHeight="1">
      <c r="B53" s="203">
        <v>2</v>
      </c>
      <c r="C53" s="759"/>
      <c r="D53" s="395" t="s">
        <v>281</v>
      </c>
      <c r="E53" s="5">
        <v>593754.37</v>
      </c>
      <c r="F53" s="5">
        <v>505329.14624999999</v>
      </c>
      <c r="G53" s="595">
        <v>209098.51624999996</v>
      </c>
    </row>
    <row r="54" spans="1:7" ht="12.75">
      <c r="A54" s="7">
        <v>95000</v>
      </c>
      <c r="B54" s="203">
        <v>3</v>
      </c>
      <c r="C54" s="759"/>
      <c r="D54" s="395" t="s">
        <v>103</v>
      </c>
      <c r="E54" s="5">
        <v>1312923.72</v>
      </c>
      <c r="F54" s="5">
        <v>1785378.656062</v>
      </c>
      <c r="G54" s="595">
        <v>56022.376061999857</v>
      </c>
    </row>
    <row r="55" spans="1:7" ht="12.75">
      <c r="B55" s="203">
        <v>4</v>
      </c>
      <c r="C55" s="759"/>
      <c r="D55" s="395" t="s">
        <v>184</v>
      </c>
      <c r="E55" s="5">
        <v>944894.07000000007</v>
      </c>
      <c r="F55" s="5">
        <v>946898.95416666672</v>
      </c>
      <c r="G55" s="595">
        <v>314964.69</v>
      </c>
    </row>
    <row r="56" spans="1:7" ht="12.75">
      <c r="B56" s="203">
        <v>5</v>
      </c>
      <c r="C56" s="759"/>
      <c r="D56" s="395" t="s">
        <v>146</v>
      </c>
      <c r="E56" s="5">
        <v>429704.35</v>
      </c>
      <c r="F56" s="5">
        <v>1292712.0070766667</v>
      </c>
      <c r="G56" s="595">
        <v>146416.3570766667</v>
      </c>
    </row>
    <row r="57" spans="1:7" ht="12.75">
      <c r="B57" s="207">
        <v>6</v>
      </c>
      <c r="C57" s="760"/>
      <c r="D57" s="494" t="s">
        <v>269</v>
      </c>
      <c r="E57" s="5">
        <v>540767.11</v>
      </c>
      <c r="F57" s="5">
        <v>695502.48499999999</v>
      </c>
      <c r="G57" s="595">
        <v>62384.595000000008</v>
      </c>
    </row>
    <row r="58" spans="1:7" s="8" customFormat="1" ht="13.5" thickBot="1">
      <c r="B58" s="137"/>
      <c r="C58" s="762"/>
      <c r="D58" s="436" t="s">
        <v>7</v>
      </c>
      <c r="E58" s="2">
        <f>SUM(E52:E57)</f>
        <v>5179508.4400000004</v>
      </c>
      <c r="F58" s="2">
        <v>6833715.9129053345</v>
      </c>
      <c r="G58" s="596">
        <v>1166637.6787386667</v>
      </c>
    </row>
    <row r="59" spans="1:7" s="8" customFormat="1" ht="23.25" customHeight="1">
      <c r="B59" s="252">
        <v>1</v>
      </c>
      <c r="C59" s="758" t="s">
        <v>56</v>
      </c>
      <c r="D59" s="585" t="s">
        <v>34</v>
      </c>
      <c r="E59" s="5">
        <v>485038.56999999995</v>
      </c>
      <c r="F59" s="5">
        <v>443733.77916666667</v>
      </c>
      <c r="G59" s="595">
        <v>0</v>
      </c>
    </row>
    <row r="60" spans="1:7" s="8" customFormat="1" ht="12.75" customHeight="1">
      <c r="B60" s="203">
        <v>2</v>
      </c>
      <c r="C60" s="759"/>
      <c r="D60" s="395" t="s">
        <v>281</v>
      </c>
      <c r="E60" s="5">
        <v>5025.91</v>
      </c>
      <c r="F60" s="5">
        <v>103128.17001666667</v>
      </c>
      <c r="G60" s="595">
        <v>34239.57</v>
      </c>
    </row>
    <row r="61" spans="1:7" s="8" customFormat="1" ht="12.75">
      <c r="B61" s="207">
        <v>3</v>
      </c>
      <c r="C61" s="760"/>
      <c r="D61" s="395" t="s">
        <v>103</v>
      </c>
      <c r="E61" s="5">
        <v>21063</v>
      </c>
      <c r="F61" s="5">
        <v>91003</v>
      </c>
      <c r="G61" s="595">
        <v>0</v>
      </c>
    </row>
    <row r="62" spans="1:7" s="8" customFormat="1" ht="12.75">
      <c r="B62" s="207">
        <v>4</v>
      </c>
      <c r="C62" s="760"/>
      <c r="D62" s="494" t="s">
        <v>269</v>
      </c>
      <c r="E62" s="5">
        <v>44718.68</v>
      </c>
      <c r="F62" s="5">
        <v>39219.320000000007</v>
      </c>
      <c r="G62" s="595">
        <v>0</v>
      </c>
    </row>
    <row r="63" spans="1:7" s="8" customFormat="1" ht="15.6" customHeight="1" thickBot="1">
      <c r="B63" s="259"/>
      <c r="C63" s="760"/>
      <c r="D63" s="495" t="s">
        <v>7</v>
      </c>
      <c r="E63" s="2">
        <f>SUM(E59:E62)</f>
        <v>555846.15999999992</v>
      </c>
      <c r="F63" s="2">
        <v>677084.26918333326</v>
      </c>
      <c r="G63" s="596">
        <v>34239.57</v>
      </c>
    </row>
    <row r="64" spans="1:7" ht="12.75">
      <c r="B64" s="204">
        <v>1</v>
      </c>
      <c r="C64" s="761" t="s">
        <v>57</v>
      </c>
      <c r="D64" s="394" t="s">
        <v>46</v>
      </c>
      <c r="E64" s="5">
        <v>94723.47</v>
      </c>
      <c r="F64" s="5">
        <v>252115.02750000003</v>
      </c>
      <c r="G64" s="635">
        <v>16303.38</v>
      </c>
    </row>
    <row r="65" spans="2:7" ht="12.75">
      <c r="B65" s="203">
        <v>2</v>
      </c>
      <c r="C65" s="759"/>
      <c r="D65" s="395" t="s">
        <v>105</v>
      </c>
      <c r="E65" s="5">
        <v>17734</v>
      </c>
      <c r="F65" s="5">
        <v>76351</v>
      </c>
      <c r="G65" s="635">
        <v>38</v>
      </c>
    </row>
    <row r="66" spans="2:7" ht="25.5" customHeight="1">
      <c r="B66" s="203">
        <v>3</v>
      </c>
      <c r="C66" s="759"/>
      <c r="D66" s="395" t="s">
        <v>143</v>
      </c>
      <c r="E66" s="5">
        <v>0</v>
      </c>
      <c r="F66" s="5">
        <v>0</v>
      </c>
      <c r="G66" s="635">
        <v>0</v>
      </c>
    </row>
    <row r="67" spans="2:7" ht="30" customHeight="1">
      <c r="B67" s="203">
        <v>4</v>
      </c>
      <c r="C67" s="759"/>
      <c r="D67" s="395" t="s">
        <v>104</v>
      </c>
      <c r="E67" s="5">
        <v>0</v>
      </c>
      <c r="F67" s="5">
        <v>10000</v>
      </c>
      <c r="G67" s="635">
        <v>0</v>
      </c>
    </row>
    <row r="68" spans="2:7" ht="12.75">
      <c r="B68" s="203">
        <v>5</v>
      </c>
      <c r="C68" s="759"/>
      <c r="D68" s="395" t="s">
        <v>310</v>
      </c>
      <c r="E68" s="5">
        <v>0</v>
      </c>
      <c r="F68" s="5">
        <v>275</v>
      </c>
      <c r="G68" s="635">
        <v>0</v>
      </c>
    </row>
    <row r="69" spans="2:7" ht="15.75" customHeight="1">
      <c r="B69" s="203">
        <v>6</v>
      </c>
      <c r="C69" s="759"/>
      <c r="D69" s="395" t="s">
        <v>146</v>
      </c>
      <c r="E69" s="5">
        <v>39091.5</v>
      </c>
      <c r="F69" s="5">
        <v>122143.62083333333</v>
      </c>
      <c r="G69" s="635">
        <v>16000</v>
      </c>
    </row>
    <row r="70" spans="2:7" ht="12.75">
      <c r="B70" s="203">
        <v>7</v>
      </c>
      <c r="C70" s="759"/>
      <c r="D70" s="395" t="s">
        <v>281</v>
      </c>
      <c r="E70" s="5">
        <v>0</v>
      </c>
      <c r="F70" s="5">
        <v>0</v>
      </c>
      <c r="G70" s="635">
        <v>0</v>
      </c>
    </row>
    <row r="71" spans="2:7" ht="12.75">
      <c r="B71" s="203">
        <v>8</v>
      </c>
      <c r="C71" s="760"/>
      <c r="D71" s="494" t="s">
        <v>269</v>
      </c>
      <c r="E71" s="5">
        <v>45102.740000000005</v>
      </c>
      <c r="F71" s="5">
        <v>34122.259999999995</v>
      </c>
      <c r="G71" s="635">
        <v>0</v>
      </c>
    </row>
    <row r="72" spans="2:7" s="8" customFormat="1" ht="13.5" thickBot="1">
      <c r="B72" s="137"/>
      <c r="C72" s="762"/>
      <c r="D72" s="436" t="s">
        <v>7</v>
      </c>
      <c r="E72" s="2">
        <f>SUM(E64:E71)</f>
        <v>196651.71000000002</v>
      </c>
      <c r="F72" s="2">
        <v>495006.90833333338</v>
      </c>
      <c r="G72" s="596">
        <v>32341.379999999997</v>
      </c>
    </row>
    <row r="73" spans="2:7" s="169" customFormat="1" ht="25.5" customHeight="1">
      <c r="B73" s="324">
        <v>1</v>
      </c>
      <c r="C73" s="763" t="s">
        <v>87</v>
      </c>
      <c r="D73" s="496" t="s">
        <v>34</v>
      </c>
      <c r="E73" s="5">
        <v>91850.41</v>
      </c>
      <c r="F73" s="5">
        <v>90210.587499999994</v>
      </c>
      <c r="G73" s="595">
        <v>26031</v>
      </c>
    </row>
    <row r="74" spans="2:7" s="8" customFormat="1" ht="15" customHeight="1">
      <c r="B74" s="203">
        <v>2</v>
      </c>
      <c r="C74" s="764"/>
      <c r="D74" s="395" t="s">
        <v>103</v>
      </c>
      <c r="E74" s="536">
        <v>0</v>
      </c>
      <c r="F74" s="5">
        <v>158970</v>
      </c>
      <c r="G74" s="595">
        <v>0</v>
      </c>
    </row>
    <row r="75" spans="2:7" s="8" customFormat="1" ht="13.5" customHeight="1">
      <c r="B75" s="207">
        <v>3</v>
      </c>
      <c r="C75" s="765"/>
      <c r="D75" s="494" t="s">
        <v>269</v>
      </c>
      <c r="E75" s="5">
        <v>0</v>
      </c>
      <c r="F75" s="5">
        <v>0</v>
      </c>
      <c r="G75" s="595">
        <v>0</v>
      </c>
    </row>
    <row r="76" spans="2:7" s="8" customFormat="1" ht="10.5" customHeight="1" thickBot="1">
      <c r="B76" s="137"/>
      <c r="C76" s="766"/>
      <c r="D76" s="436" t="s">
        <v>7</v>
      </c>
      <c r="E76" s="2">
        <f>SUM(E73:E75)</f>
        <v>91850.41</v>
      </c>
      <c r="F76" s="2">
        <v>249180.58749999999</v>
      </c>
      <c r="G76" s="596">
        <v>26031</v>
      </c>
    </row>
    <row r="77" spans="2:7" s="8" customFormat="1" ht="12.75">
      <c r="B77" s="204">
        <v>1</v>
      </c>
      <c r="C77" s="761" t="s">
        <v>89</v>
      </c>
      <c r="D77" s="394" t="s">
        <v>46</v>
      </c>
      <c r="E77" s="5">
        <v>169192</v>
      </c>
      <c r="F77" s="5">
        <v>217691.86600000004</v>
      </c>
      <c r="G77" s="635">
        <v>72563.866000000024</v>
      </c>
    </row>
    <row r="78" spans="2:7" s="8" customFormat="1" ht="12.75">
      <c r="B78" s="203">
        <v>2</v>
      </c>
      <c r="C78" s="759"/>
      <c r="D78" s="395" t="s">
        <v>103</v>
      </c>
      <c r="E78" s="5">
        <v>443650.23</v>
      </c>
      <c r="F78" s="5">
        <v>527195.78050000011</v>
      </c>
      <c r="G78" s="635">
        <v>49751.010500000055</v>
      </c>
    </row>
    <row r="79" spans="2:7" s="8" customFormat="1" ht="12.75">
      <c r="B79" s="203">
        <v>3</v>
      </c>
      <c r="C79" s="759"/>
      <c r="D79" s="395" t="s">
        <v>146</v>
      </c>
      <c r="E79" s="5">
        <v>117000</v>
      </c>
      <c r="F79" s="5">
        <v>265137.37533333333</v>
      </c>
      <c r="G79" s="635">
        <v>4817.3753333333398</v>
      </c>
    </row>
    <row r="80" spans="2:7" s="8" customFormat="1" ht="12.75">
      <c r="B80" s="203">
        <v>4</v>
      </c>
      <c r="C80" s="759"/>
      <c r="D80" s="395" t="s">
        <v>281</v>
      </c>
      <c r="E80" s="5">
        <v>101799.67999999999</v>
      </c>
      <c r="F80" s="5">
        <v>66625.435833333337</v>
      </c>
      <c r="G80" s="635">
        <v>15635.11583333333</v>
      </c>
    </row>
    <row r="81" spans="2:7" s="8" customFormat="1" ht="15" customHeight="1">
      <c r="B81" s="203">
        <v>5</v>
      </c>
      <c r="C81" s="760"/>
      <c r="D81" s="497" t="s">
        <v>187</v>
      </c>
      <c r="E81" s="5">
        <v>271193.90000000002</v>
      </c>
      <c r="F81" s="5">
        <v>431109.96166666667</v>
      </c>
      <c r="G81" s="635">
        <v>16603.861666666693</v>
      </c>
    </row>
    <row r="82" spans="2:7" s="8" customFormat="1" ht="12" customHeight="1">
      <c r="B82" s="203">
        <v>6</v>
      </c>
      <c r="C82" s="760"/>
      <c r="D82" s="494" t="s">
        <v>269</v>
      </c>
      <c r="E82" s="5">
        <v>116975</v>
      </c>
      <c r="F82" s="5">
        <v>191562.94333333333</v>
      </c>
      <c r="G82" s="635">
        <v>21042.94333333334</v>
      </c>
    </row>
    <row r="83" spans="2:7" s="8" customFormat="1" ht="15.75" customHeight="1" thickBot="1">
      <c r="B83" s="259"/>
      <c r="C83" s="760"/>
      <c r="D83" s="491" t="s">
        <v>7</v>
      </c>
      <c r="E83" s="2">
        <f>SUM(E77:E82)</f>
        <v>1219810.81</v>
      </c>
      <c r="F83" s="2">
        <v>1699323.3626666667</v>
      </c>
      <c r="G83" s="596">
        <v>180414.17266666677</v>
      </c>
    </row>
    <row r="84" spans="2:7" s="8" customFormat="1" ht="17.25" customHeight="1">
      <c r="B84" s="204">
        <v>1</v>
      </c>
      <c r="C84" s="761" t="s">
        <v>90</v>
      </c>
      <c r="D84" s="394" t="s">
        <v>46</v>
      </c>
      <c r="E84" s="5">
        <v>5189858.01</v>
      </c>
      <c r="F84" s="5">
        <v>6840300.1943666665</v>
      </c>
      <c r="G84" s="595">
        <v>1614611.2043666665</v>
      </c>
    </row>
    <row r="85" spans="2:7" s="8" customFormat="1" ht="14.25" customHeight="1">
      <c r="B85" s="203">
        <v>2</v>
      </c>
      <c r="C85" s="759"/>
      <c r="D85" s="395" t="s">
        <v>281</v>
      </c>
      <c r="E85" s="5">
        <v>4947399.13</v>
      </c>
      <c r="F85" s="5">
        <v>3165118.0524999998</v>
      </c>
      <c r="G85" s="595">
        <v>750000</v>
      </c>
    </row>
    <row r="86" spans="2:7" s="8" customFormat="1" ht="12.75">
      <c r="B86" s="203">
        <v>3</v>
      </c>
      <c r="C86" s="759"/>
      <c r="D86" s="395" t="s">
        <v>103</v>
      </c>
      <c r="E86" s="5">
        <v>4336384.99</v>
      </c>
      <c r="F86" s="5">
        <v>3998099.8391833319</v>
      </c>
      <c r="G86" s="595">
        <v>415489.82918333233</v>
      </c>
    </row>
    <row r="87" spans="2:7" s="8" customFormat="1" ht="12.75">
      <c r="B87" s="203">
        <v>4</v>
      </c>
      <c r="C87" s="759"/>
      <c r="D87" s="395" t="s">
        <v>181</v>
      </c>
      <c r="E87" s="5">
        <v>420000</v>
      </c>
      <c r="F87" s="5">
        <v>1084979.2611</v>
      </c>
      <c r="G87" s="595">
        <v>227044.26110000003</v>
      </c>
    </row>
    <row r="88" spans="2:7" s="8" customFormat="1" ht="12.75">
      <c r="B88" s="203">
        <v>5</v>
      </c>
      <c r="C88" s="760"/>
      <c r="D88" s="497" t="s">
        <v>187</v>
      </c>
      <c r="E88" s="5">
        <v>2858682.5</v>
      </c>
      <c r="F88" s="5">
        <v>3120304.5958333332</v>
      </c>
      <c r="G88" s="595">
        <v>1000000</v>
      </c>
    </row>
    <row r="89" spans="2:7" s="8" customFormat="1" ht="12.75">
      <c r="B89" s="203">
        <v>6</v>
      </c>
      <c r="C89" s="760"/>
      <c r="D89" s="494" t="s">
        <v>269</v>
      </c>
      <c r="E89" s="5">
        <v>1366886.92</v>
      </c>
      <c r="F89" s="5">
        <v>1070901.1741666668</v>
      </c>
      <c r="G89" s="595">
        <v>159643.09416666665</v>
      </c>
    </row>
    <row r="90" spans="2:7" s="8" customFormat="1" ht="21.75" customHeight="1" thickBot="1">
      <c r="B90" s="259"/>
      <c r="C90" s="760"/>
      <c r="D90" s="491" t="s">
        <v>7</v>
      </c>
      <c r="E90" s="355">
        <f>SUM(E84:E89)</f>
        <v>19119211.550000004</v>
      </c>
      <c r="F90" s="355">
        <v>19279703.117149998</v>
      </c>
      <c r="G90" s="629">
        <v>4166788.3888166654</v>
      </c>
    </row>
    <row r="91" spans="2:7" s="8" customFormat="1" ht="48.75" customHeight="1" thickBot="1">
      <c r="B91" s="211">
        <v>1</v>
      </c>
      <c r="C91" s="597" t="s">
        <v>164</v>
      </c>
      <c r="D91" s="598" t="s">
        <v>187</v>
      </c>
      <c r="E91" s="94">
        <v>0</v>
      </c>
      <c r="F91" s="94">
        <v>0</v>
      </c>
      <c r="G91" s="599">
        <v>0</v>
      </c>
    </row>
    <row r="92" spans="2:7" ht="12.75">
      <c r="B92" s="252">
        <v>1</v>
      </c>
      <c r="C92" s="758" t="s">
        <v>88</v>
      </c>
      <c r="D92" s="400" t="s">
        <v>46</v>
      </c>
      <c r="E92" s="540">
        <v>153337.45000000001</v>
      </c>
      <c r="F92" s="540">
        <v>372237.15350000001</v>
      </c>
      <c r="G92" s="627">
        <v>2809.603500000007</v>
      </c>
    </row>
    <row r="93" spans="2:7" ht="12.75">
      <c r="B93" s="203">
        <v>2</v>
      </c>
      <c r="C93" s="759"/>
      <c r="D93" s="395" t="s">
        <v>51</v>
      </c>
      <c r="E93" s="5">
        <v>70691.95</v>
      </c>
      <c r="F93" s="5">
        <v>59563.637500000004</v>
      </c>
      <c r="G93" s="595">
        <v>2130.5874999999992</v>
      </c>
    </row>
    <row r="94" spans="2:7" ht="12.75">
      <c r="B94" s="203">
        <v>3</v>
      </c>
      <c r="C94" s="759"/>
      <c r="D94" s="395" t="s">
        <v>187</v>
      </c>
      <c r="E94" s="5">
        <v>280158.73</v>
      </c>
      <c r="F94" s="5">
        <v>573884.32416666672</v>
      </c>
      <c r="G94" s="595">
        <v>98853.054166666683</v>
      </c>
    </row>
    <row r="95" spans="2:7" ht="12.75">
      <c r="B95" s="203">
        <v>4</v>
      </c>
      <c r="C95" s="759"/>
      <c r="D95" s="395" t="s">
        <v>146</v>
      </c>
      <c r="E95" s="5">
        <v>239476.49</v>
      </c>
      <c r="F95" s="5">
        <v>549660.99288999999</v>
      </c>
      <c r="G95" s="595">
        <v>43962.482890000007</v>
      </c>
    </row>
    <row r="96" spans="2:7" ht="11.25" customHeight="1">
      <c r="B96" s="203">
        <v>5</v>
      </c>
      <c r="C96" s="759"/>
      <c r="D96" s="395" t="s">
        <v>103</v>
      </c>
      <c r="E96" s="5">
        <v>171830.07</v>
      </c>
      <c r="F96" s="5">
        <v>280035.19325000001</v>
      </c>
      <c r="G96" s="595">
        <v>12925.263249999998</v>
      </c>
    </row>
    <row r="97" spans="2:7" ht="12" customHeight="1">
      <c r="B97" s="203">
        <v>6</v>
      </c>
      <c r="C97" s="759"/>
      <c r="D97" s="395" t="s">
        <v>281</v>
      </c>
      <c r="E97" s="5">
        <v>168014.9</v>
      </c>
      <c r="F97" s="5">
        <v>71856.640283333341</v>
      </c>
      <c r="G97" s="595">
        <v>50000</v>
      </c>
    </row>
    <row r="98" spans="2:7" ht="12.75">
      <c r="B98" s="207">
        <v>7</v>
      </c>
      <c r="C98" s="760"/>
      <c r="D98" s="395" t="s">
        <v>310</v>
      </c>
      <c r="E98" s="5">
        <v>127443.29000000001</v>
      </c>
      <c r="F98" s="5">
        <v>108086.91083333331</v>
      </c>
      <c r="G98" s="595">
        <v>22605.200833333325</v>
      </c>
    </row>
    <row r="99" spans="2:7" s="8" customFormat="1" ht="13.5" thickBot="1">
      <c r="B99" s="137"/>
      <c r="C99" s="762"/>
      <c r="D99" s="436" t="s">
        <v>7</v>
      </c>
      <c r="E99" s="2">
        <f>SUM(E92:E98)</f>
        <v>1210952.8799999999</v>
      </c>
      <c r="F99" s="2">
        <v>2015324.8524233336</v>
      </c>
      <c r="G99" s="596">
        <v>233286.19214000003</v>
      </c>
    </row>
    <row r="100" spans="2:7" s="8" customFormat="1" ht="13.15" customHeight="1">
      <c r="B100" s="136">
        <v>1</v>
      </c>
      <c r="C100" s="773" t="s">
        <v>102</v>
      </c>
      <c r="D100" s="498" t="s">
        <v>46</v>
      </c>
      <c r="E100" s="5">
        <v>261948.19</v>
      </c>
      <c r="F100" s="5">
        <v>114453.61750000001</v>
      </c>
      <c r="G100" s="595">
        <v>25817.807500000014</v>
      </c>
    </row>
    <row r="101" spans="2:7" s="8" customFormat="1" ht="12.75">
      <c r="B101" s="203">
        <v>2</v>
      </c>
      <c r="C101" s="774"/>
      <c r="D101" s="395" t="s">
        <v>146</v>
      </c>
      <c r="E101" s="5">
        <v>37500</v>
      </c>
      <c r="F101" s="5">
        <v>63353.2454</v>
      </c>
      <c r="G101" s="595">
        <v>11229.2454</v>
      </c>
    </row>
    <row r="102" spans="2:7" s="8" customFormat="1" ht="12.75">
      <c r="B102" s="203">
        <v>3</v>
      </c>
      <c r="C102" s="774"/>
      <c r="D102" s="395" t="s">
        <v>103</v>
      </c>
      <c r="E102" s="5">
        <v>34300</v>
      </c>
      <c r="F102" s="5">
        <v>203384</v>
      </c>
      <c r="G102" s="595">
        <v>0</v>
      </c>
    </row>
    <row r="103" spans="2:7" s="8" customFormat="1" ht="12.75" customHeight="1">
      <c r="B103" s="203">
        <v>4</v>
      </c>
      <c r="C103" s="774"/>
      <c r="D103" s="395" t="s">
        <v>281</v>
      </c>
      <c r="E103" s="5">
        <v>20550</v>
      </c>
      <c r="F103" s="5">
        <v>28050</v>
      </c>
      <c r="G103" s="595">
        <v>10000</v>
      </c>
    </row>
    <row r="104" spans="2:7" s="8" customFormat="1" ht="13.5" customHeight="1">
      <c r="B104" s="207">
        <v>5</v>
      </c>
      <c r="C104" s="774"/>
      <c r="D104" s="499" t="s">
        <v>269</v>
      </c>
      <c r="E104" s="5">
        <v>27855</v>
      </c>
      <c r="F104" s="5">
        <v>0</v>
      </c>
      <c r="G104" s="595">
        <v>0</v>
      </c>
    </row>
    <row r="105" spans="2:7" s="8" customFormat="1" ht="13.15" customHeight="1">
      <c r="B105" s="207">
        <v>6</v>
      </c>
      <c r="C105" s="435"/>
      <c r="D105" s="395" t="s">
        <v>187</v>
      </c>
      <c r="E105" s="5">
        <v>2142</v>
      </c>
      <c r="F105" s="5">
        <v>12778</v>
      </c>
      <c r="G105" s="595">
        <v>0</v>
      </c>
    </row>
    <row r="106" spans="2:7" s="8" customFormat="1" ht="12.75" customHeight="1" thickBot="1">
      <c r="B106" s="137"/>
      <c r="C106" s="260"/>
      <c r="D106" s="436" t="s">
        <v>7</v>
      </c>
      <c r="E106" s="2">
        <f>SUM(E100:E105)</f>
        <v>384295.19</v>
      </c>
      <c r="F106" s="2">
        <v>422018.86290000001</v>
      </c>
      <c r="G106" s="596">
        <v>47047.05290000001</v>
      </c>
    </row>
    <row r="107" spans="2:7" s="8" customFormat="1" ht="24.75" customHeight="1">
      <c r="B107" s="306">
        <v>1</v>
      </c>
      <c r="C107" s="767" t="s">
        <v>263</v>
      </c>
      <c r="D107" s="500" t="s">
        <v>46</v>
      </c>
      <c r="E107" s="5">
        <v>0</v>
      </c>
      <c r="F107" s="5">
        <v>0</v>
      </c>
      <c r="G107" s="595">
        <v>0</v>
      </c>
    </row>
    <row r="108" spans="2:7" s="8" customFormat="1" ht="12.75">
      <c r="B108" s="207">
        <v>2</v>
      </c>
      <c r="C108" s="768"/>
      <c r="D108" s="501" t="s">
        <v>187</v>
      </c>
      <c r="E108" s="5">
        <v>310000</v>
      </c>
      <c r="F108" s="5">
        <v>0</v>
      </c>
      <c r="G108" s="595">
        <v>0</v>
      </c>
    </row>
    <row r="109" spans="2:7" s="8" customFormat="1" ht="12.75">
      <c r="B109" s="207">
        <v>3</v>
      </c>
      <c r="C109" s="768"/>
      <c r="D109" s="501" t="s">
        <v>146</v>
      </c>
      <c r="E109" s="5">
        <v>465000</v>
      </c>
      <c r="F109" s="5">
        <v>465000</v>
      </c>
      <c r="G109" s="595">
        <v>0</v>
      </c>
    </row>
    <row r="110" spans="2:7" s="8" customFormat="1" ht="12.75">
      <c r="B110" s="207">
        <v>4</v>
      </c>
      <c r="C110" s="768"/>
      <c r="D110" s="501" t="s">
        <v>103</v>
      </c>
      <c r="E110" s="5">
        <v>0</v>
      </c>
      <c r="F110" s="5">
        <v>465000</v>
      </c>
      <c r="G110" s="595">
        <v>0</v>
      </c>
    </row>
    <row r="111" spans="2:7" s="8" customFormat="1" ht="12.75">
      <c r="B111" s="207"/>
      <c r="C111" s="768"/>
      <c r="D111" s="499" t="s">
        <v>269</v>
      </c>
      <c r="E111" s="5">
        <v>0</v>
      </c>
      <c r="F111" s="5">
        <v>0</v>
      </c>
      <c r="G111" s="595">
        <v>0</v>
      </c>
    </row>
    <row r="112" spans="2:7" s="8" customFormat="1" ht="13.5" thickBot="1">
      <c r="B112" s="307"/>
      <c r="C112" s="769"/>
      <c r="D112" s="502" t="s">
        <v>7</v>
      </c>
      <c r="E112" s="2">
        <f>SUM(E107:E111)</f>
        <v>775000</v>
      </c>
      <c r="F112" s="2">
        <v>930000</v>
      </c>
      <c r="G112" s="596">
        <v>0</v>
      </c>
    </row>
    <row r="113" spans="2:7" s="8" customFormat="1" ht="12.75">
      <c r="B113" s="306"/>
      <c r="C113" s="770" t="s">
        <v>264</v>
      </c>
      <c r="D113" s="500" t="s">
        <v>46</v>
      </c>
      <c r="E113" s="5">
        <v>0</v>
      </c>
      <c r="F113" s="5">
        <v>0</v>
      </c>
      <c r="G113" s="595">
        <v>0</v>
      </c>
    </row>
    <row r="114" spans="2:7" s="8" customFormat="1" ht="12.75">
      <c r="B114" s="207"/>
      <c r="C114" s="771"/>
      <c r="D114" s="501" t="s">
        <v>187</v>
      </c>
      <c r="E114" s="5">
        <v>0</v>
      </c>
      <c r="F114" s="5">
        <v>0</v>
      </c>
      <c r="G114" s="595">
        <v>0</v>
      </c>
    </row>
    <row r="115" spans="2:7" s="8" customFormat="1" ht="12.75">
      <c r="B115" s="207"/>
      <c r="C115" s="771"/>
      <c r="D115" s="501" t="s">
        <v>146</v>
      </c>
      <c r="E115" s="5">
        <v>0</v>
      </c>
      <c r="F115" s="5">
        <v>0</v>
      </c>
      <c r="G115" s="595">
        <v>0</v>
      </c>
    </row>
    <row r="116" spans="2:7" s="8" customFormat="1" ht="12.75">
      <c r="B116" s="207"/>
      <c r="C116" s="771"/>
      <c r="D116" s="501" t="s">
        <v>103</v>
      </c>
      <c r="E116" s="5">
        <v>0</v>
      </c>
      <c r="F116" s="5">
        <v>438000</v>
      </c>
      <c r="G116" s="595">
        <v>0</v>
      </c>
    </row>
    <row r="117" spans="2:7" s="8" customFormat="1" ht="12.75">
      <c r="B117" s="207"/>
      <c r="C117" s="771"/>
      <c r="D117" s="499" t="s">
        <v>269</v>
      </c>
      <c r="E117" s="5">
        <v>0</v>
      </c>
      <c r="F117" s="5">
        <v>0</v>
      </c>
      <c r="G117" s="595">
        <v>0</v>
      </c>
    </row>
    <row r="118" spans="2:7" s="8" customFormat="1" ht="12" customHeight="1" thickBot="1">
      <c r="B118" s="137"/>
      <c r="C118" s="772"/>
      <c r="D118" s="502" t="s">
        <v>7</v>
      </c>
      <c r="E118" s="406">
        <f>SUM(E113:E117)</f>
        <v>0</v>
      </c>
      <c r="F118" s="406">
        <v>438000</v>
      </c>
      <c r="G118" s="636">
        <v>0</v>
      </c>
    </row>
    <row r="119" spans="2:7" s="8" customFormat="1" ht="12.75">
      <c r="B119" s="306"/>
      <c r="C119" s="767" t="s">
        <v>265</v>
      </c>
      <c r="D119" s="500" t="s">
        <v>46</v>
      </c>
      <c r="E119" s="86">
        <v>0</v>
      </c>
      <c r="F119" s="86">
        <v>0</v>
      </c>
      <c r="G119" s="594">
        <v>0</v>
      </c>
    </row>
    <row r="120" spans="2:7" s="8" customFormat="1" ht="12.75">
      <c r="B120" s="207"/>
      <c r="C120" s="768"/>
      <c r="D120" s="501" t="s">
        <v>187</v>
      </c>
      <c r="E120" s="5">
        <v>0</v>
      </c>
      <c r="F120" s="5">
        <v>0</v>
      </c>
      <c r="G120" s="595">
        <v>0</v>
      </c>
    </row>
    <row r="121" spans="2:7" s="8" customFormat="1" ht="12.75">
      <c r="B121" s="207"/>
      <c r="C121" s="768"/>
      <c r="D121" s="501" t="s">
        <v>146</v>
      </c>
      <c r="E121" s="5">
        <v>0</v>
      </c>
      <c r="F121" s="5">
        <v>0</v>
      </c>
      <c r="G121" s="595">
        <v>0</v>
      </c>
    </row>
    <row r="122" spans="2:7" s="8" customFormat="1" ht="12.75">
      <c r="B122" s="207"/>
      <c r="C122" s="768"/>
      <c r="D122" s="501" t="s">
        <v>103</v>
      </c>
      <c r="E122" s="5">
        <v>0</v>
      </c>
      <c r="F122" s="5">
        <v>0</v>
      </c>
      <c r="G122" s="595">
        <v>0</v>
      </c>
    </row>
    <row r="123" spans="2:7" s="8" customFormat="1" ht="12.75">
      <c r="B123" s="207"/>
      <c r="C123" s="768"/>
      <c r="D123" s="499" t="s">
        <v>269</v>
      </c>
      <c r="E123" s="5">
        <v>0</v>
      </c>
      <c r="F123" s="5">
        <v>0</v>
      </c>
      <c r="G123" s="595">
        <v>0</v>
      </c>
    </row>
    <row r="124" spans="2:7" s="8" customFormat="1" ht="13.5" thickBot="1">
      <c r="B124" s="307"/>
      <c r="C124" s="769"/>
      <c r="D124" s="502" t="s">
        <v>7</v>
      </c>
      <c r="E124" s="2">
        <f>SUM(E119:E123)</f>
        <v>0</v>
      </c>
      <c r="F124" s="637">
        <v>0</v>
      </c>
      <c r="G124" s="638">
        <v>0</v>
      </c>
    </row>
    <row r="125" spans="2:7" s="30" customFormat="1" ht="12.75">
      <c r="B125" s="117"/>
      <c r="C125" s="117"/>
      <c r="D125" s="503"/>
      <c r="E125" s="31"/>
      <c r="F125" s="31"/>
      <c r="G125" s="31"/>
    </row>
    <row r="126" spans="2:7" s="119" customFormat="1" ht="12.75">
      <c r="B126" s="24"/>
      <c r="C126" s="24"/>
      <c r="D126" s="503"/>
      <c r="E126" s="124"/>
      <c r="F126" s="124"/>
      <c r="G126" s="124"/>
    </row>
    <row r="127" spans="2:7" s="119" customFormat="1" ht="12.75">
      <c r="B127" s="24"/>
      <c r="C127" s="24"/>
      <c r="D127" s="503"/>
      <c r="E127" s="124"/>
      <c r="F127" s="124"/>
      <c r="G127" s="124"/>
    </row>
    <row r="128" spans="2:7" s="119" customFormat="1" ht="12.75">
      <c r="B128" s="24"/>
      <c r="C128" s="24"/>
      <c r="D128" s="503"/>
      <c r="E128" s="124"/>
      <c r="F128" s="124"/>
      <c r="G128" s="124"/>
    </row>
    <row r="129" spans="3:7" s="39" customFormat="1" ht="12.75">
      <c r="C129" s="67"/>
      <c r="D129" s="504"/>
      <c r="E129" s="57"/>
      <c r="F129" s="57"/>
      <c r="G129" s="57"/>
    </row>
    <row r="130" spans="3:7" s="18" customFormat="1" ht="12.75">
      <c r="D130" s="504"/>
      <c r="E130" s="35"/>
      <c r="F130" s="35"/>
      <c r="G130" s="35"/>
    </row>
    <row r="131" spans="3:7" ht="12.75"/>
    <row r="132" spans="3:7" ht="12.75"/>
    <row r="133" spans="3:7" ht="12.75"/>
    <row r="134" spans="3:7" ht="12.75"/>
    <row r="135" spans="3:7" ht="12.75"/>
    <row r="136" spans="3:7" ht="12.75"/>
    <row r="137" spans="3:7" ht="12.75"/>
    <row r="138" spans="3:7" ht="12.75"/>
    <row r="139" spans="3:7" ht="12.75"/>
    <row r="140" spans="3:7" ht="12.75"/>
    <row r="141" spans="3:7" ht="12.75"/>
    <row r="142" spans="3:7" ht="12.75"/>
    <row r="143" spans="3:7" ht="12.75"/>
    <row r="144" spans="3:7" ht="12.75"/>
    <row r="145" ht="12.75"/>
  </sheetData>
  <sheetProtection selectLockedCells="1" selectUnlockedCells="1"/>
  <mergeCells count="16">
    <mergeCell ref="C107:C112"/>
    <mergeCell ref="C113:C118"/>
    <mergeCell ref="C119:C124"/>
    <mergeCell ref="C100:C104"/>
    <mergeCell ref="C5:C14"/>
    <mergeCell ref="C15:C22"/>
    <mergeCell ref="C23:C33"/>
    <mergeCell ref="C34:C42"/>
    <mergeCell ref="C43:C51"/>
    <mergeCell ref="C52:C58"/>
    <mergeCell ref="C59:C63"/>
    <mergeCell ref="C64:C72"/>
    <mergeCell ref="C73:C76"/>
    <mergeCell ref="C77:C83"/>
    <mergeCell ref="C84:C90"/>
    <mergeCell ref="C92:C99"/>
  </mergeCells>
  <pageMargins left="0.15748031496062992" right="0.19685039370078741" top="0.19685039370078741" bottom="0.15748031496062992" header="0.15748031496062992" footer="0.15748031496062992"/>
  <pageSetup paperSize="9" scale="90" firstPageNumber="0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0"/>
  <sheetViews>
    <sheetView topLeftCell="C1" zoomScaleNormal="100" workbookViewId="0">
      <selection activeCell="K24" sqref="K24"/>
    </sheetView>
  </sheetViews>
  <sheetFormatPr defaultRowHeight="12.75"/>
  <cols>
    <col min="1" max="1" width="1.7109375" style="61" customWidth="1"/>
    <col min="2" max="2" width="4.5703125" style="61" bestFit="1" customWidth="1"/>
    <col min="3" max="3" width="30" style="61" customWidth="1"/>
    <col min="4" max="4" width="13.28515625" style="61" customWidth="1"/>
    <col min="5" max="6" width="14.85546875" style="61" customWidth="1"/>
    <col min="7" max="7" width="14" style="61" customWidth="1"/>
    <col min="8" max="16384" width="9.140625" style="61"/>
  </cols>
  <sheetData>
    <row r="1" spans="1:6" s="31" customFormat="1"/>
    <row r="2" spans="1:6" s="34" customFormat="1"/>
    <row r="3" spans="1:6" s="31" customFormat="1"/>
    <row r="4" spans="1:6" s="20" customFormat="1">
      <c r="B4" s="154" t="s">
        <v>22</v>
      </c>
    </row>
    <row r="5" spans="1:6" s="20" customFormat="1"/>
    <row r="6" spans="1:6" s="14" customFormat="1"/>
    <row r="7" spans="1:6">
      <c r="D7" s="30"/>
      <c r="E7" s="30"/>
      <c r="F7" s="639" t="s">
        <v>327</v>
      </c>
    </row>
    <row r="8" spans="1:6" ht="42" customHeight="1">
      <c r="B8" s="194" t="s">
        <v>20</v>
      </c>
      <c r="C8" s="237" t="s">
        <v>1</v>
      </c>
      <c r="D8" s="175" t="s">
        <v>326</v>
      </c>
      <c r="E8" s="586" t="s">
        <v>321</v>
      </c>
      <c r="F8" s="469" t="s">
        <v>324</v>
      </c>
    </row>
    <row r="9" spans="1:6" ht="31.5" customHeight="1">
      <c r="B9" s="338">
        <v>1</v>
      </c>
      <c r="C9" s="339" t="s">
        <v>8</v>
      </c>
      <c r="D9" s="340">
        <v>11995.2</v>
      </c>
      <c r="E9" s="340">
        <v>4004.7999999999993</v>
      </c>
      <c r="F9" s="340">
        <v>0</v>
      </c>
    </row>
    <row r="10" spans="1:6" ht="41.25" customHeight="1">
      <c r="B10" s="338">
        <v>2</v>
      </c>
      <c r="C10" s="341" t="s">
        <v>155</v>
      </c>
      <c r="D10" s="340">
        <v>0</v>
      </c>
      <c r="E10" s="340">
        <v>0</v>
      </c>
      <c r="F10" s="340">
        <v>0</v>
      </c>
    </row>
    <row r="11" spans="1:6" s="73" customFormat="1" ht="23.25" customHeight="1">
      <c r="B11" s="342"/>
      <c r="C11" s="342" t="s">
        <v>7</v>
      </c>
      <c r="D11" s="343">
        <f>SUM(D9:D10)</f>
        <v>11995.2</v>
      </c>
      <c r="E11" s="343">
        <f>SUM(E9:E10)</f>
        <v>4004.7999999999993</v>
      </c>
      <c r="F11" s="343">
        <f>SUM(F9:F10)</f>
        <v>0</v>
      </c>
    </row>
    <row r="12" spans="1:6" s="73" customFormat="1" ht="16.5" customHeight="1">
      <c r="B12" s="155"/>
      <c r="C12" s="155"/>
    </row>
    <row r="13" spans="1:6" s="116" customFormat="1">
      <c r="B13" s="14"/>
      <c r="C13" s="114"/>
    </row>
    <row r="14" spans="1:6" s="57" customFormat="1"/>
    <row r="15" spans="1:6" s="57" customFormat="1"/>
    <row r="16" spans="1:6" s="24" customFormat="1">
      <c r="A16" s="14"/>
      <c r="B16" s="59"/>
      <c r="C16" s="53"/>
    </row>
    <row r="17" spans="1:3" s="21" customFormat="1">
      <c r="A17" s="99"/>
      <c r="B17" s="59"/>
      <c r="C17" s="57"/>
    </row>
    <row r="18" spans="1:3" s="53" customFormat="1">
      <c r="A18" s="24"/>
      <c r="B18" s="59"/>
      <c r="C18" s="59"/>
    </row>
    <row r="19" spans="1:3" s="24" customFormat="1">
      <c r="B19" s="156"/>
    </row>
    <row r="20" spans="1:3" s="24" customFormat="1">
      <c r="C20" s="156"/>
    </row>
  </sheetData>
  <pageMargins left="0.15748031496063" right="0.196850393700787" top="0.25" bottom="0.28999999999999998" header="0.17" footer="0.21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B1:L86"/>
  <sheetViews>
    <sheetView zoomScaleNormal="100" workbookViewId="0">
      <pane ySplit="4" topLeftCell="A56" activePane="bottomLeft" state="frozen"/>
      <selection activeCell="R1" sqref="R1:AI65536"/>
      <selection pane="bottomLeft" activeCell="I77" sqref="I77"/>
    </sheetView>
  </sheetViews>
  <sheetFormatPr defaultRowHeight="12.75"/>
  <cols>
    <col min="1" max="1" width="2.42578125" style="18" customWidth="1"/>
    <col min="2" max="2" width="4.42578125" style="18" customWidth="1"/>
    <col min="3" max="3" width="15.5703125" style="18" customWidth="1"/>
    <col min="4" max="4" width="35.85546875" style="7" customWidth="1"/>
    <col min="5" max="5" width="12.7109375" style="35" customWidth="1"/>
    <col min="6" max="6" width="13.7109375" style="18" customWidth="1"/>
    <col min="7" max="7" width="15.28515625" style="18" customWidth="1"/>
    <col min="8" max="8" width="9.5703125" style="18" bestFit="1" customWidth="1"/>
    <col min="9" max="9" width="12.7109375" style="18" bestFit="1" customWidth="1"/>
    <col min="10" max="10" width="12.5703125" style="549" bestFit="1" customWidth="1"/>
    <col min="11" max="11" width="9.140625" style="18"/>
    <col min="12" max="12" width="10.5703125" style="18" bestFit="1" customWidth="1"/>
    <col min="13" max="16384" width="9.140625" style="18"/>
  </cols>
  <sheetData>
    <row r="1" spans="2:10" ht="12.75" customHeight="1"/>
    <row r="2" spans="2:10">
      <c r="C2" s="812" t="s">
        <v>31</v>
      </c>
      <c r="D2" s="812"/>
    </row>
    <row r="3" spans="2:10" s="69" customFormat="1" ht="21.75" customHeight="1" thickBot="1">
      <c r="B3" s="68"/>
      <c r="C3" s="68"/>
      <c r="D3" s="278"/>
      <c r="E3" s="30"/>
      <c r="F3" s="30"/>
      <c r="G3" s="639" t="s">
        <v>327</v>
      </c>
      <c r="J3" s="550"/>
    </row>
    <row r="4" spans="2:10" s="68" customFormat="1" ht="43.5" customHeight="1" thickBot="1">
      <c r="B4" s="147" t="s">
        <v>20</v>
      </c>
      <c r="C4" s="172" t="s">
        <v>168</v>
      </c>
      <c r="D4" s="376" t="s">
        <v>1</v>
      </c>
      <c r="E4" s="94" t="s">
        <v>326</v>
      </c>
      <c r="F4" s="172" t="s">
        <v>321</v>
      </c>
      <c r="G4" s="640" t="s">
        <v>324</v>
      </c>
      <c r="J4" s="551"/>
    </row>
    <row r="5" spans="2:10" s="69" customFormat="1" ht="25.5">
      <c r="B5" s="792">
        <v>1</v>
      </c>
      <c r="C5" s="791" t="s">
        <v>43</v>
      </c>
      <c r="D5" s="512" t="s">
        <v>92</v>
      </c>
      <c r="E5" s="263">
        <v>0</v>
      </c>
      <c r="F5" s="375">
        <v>7713</v>
      </c>
      <c r="G5" s="641">
        <v>0</v>
      </c>
      <c r="J5" s="550"/>
    </row>
    <row r="6" spans="2:10" s="69" customFormat="1" ht="29.25" customHeight="1">
      <c r="B6" s="793"/>
      <c r="C6" s="788"/>
      <c r="D6" s="509" t="s">
        <v>192</v>
      </c>
      <c r="E6" s="178">
        <v>0</v>
      </c>
      <c r="F6" s="374">
        <v>0</v>
      </c>
      <c r="G6" s="604">
        <v>0</v>
      </c>
      <c r="J6" s="550"/>
    </row>
    <row r="7" spans="2:10" s="69" customFormat="1" ht="19.5" customHeight="1">
      <c r="B7" s="794"/>
      <c r="C7" s="789"/>
      <c r="D7" s="510" t="s">
        <v>238</v>
      </c>
      <c r="E7" s="178">
        <v>0</v>
      </c>
      <c r="F7" s="374">
        <v>19287</v>
      </c>
      <c r="G7" s="604">
        <v>0</v>
      </c>
      <c r="J7" s="550"/>
    </row>
    <row r="8" spans="2:10" s="68" customFormat="1" ht="18" customHeight="1" thickBot="1">
      <c r="B8" s="794"/>
      <c r="C8" s="789"/>
      <c r="D8" s="518" t="s">
        <v>7</v>
      </c>
      <c r="E8" s="601">
        <f>SUM(E5:E7)</f>
        <v>0</v>
      </c>
      <c r="F8" s="601">
        <v>27000</v>
      </c>
      <c r="G8" s="642">
        <v>0</v>
      </c>
      <c r="I8" s="75"/>
      <c r="J8" s="551"/>
    </row>
    <row r="9" spans="2:10" s="69" customFormat="1" ht="30" customHeight="1">
      <c r="B9" s="813">
        <v>2</v>
      </c>
      <c r="C9" s="814" t="s">
        <v>32</v>
      </c>
      <c r="D9" s="508" t="s">
        <v>16</v>
      </c>
      <c r="E9" s="354">
        <v>874328.76</v>
      </c>
      <c r="F9" s="602">
        <v>832037.05</v>
      </c>
      <c r="G9" s="603">
        <v>277345.68</v>
      </c>
      <c r="J9" s="550"/>
    </row>
    <row r="10" spans="2:10" s="141" customFormat="1" ht="14.25" customHeight="1">
      <c r="B10" s="793"/>
      <c r="C10" s="815"/>
      <c r="D10" s="509" t="s">
        <v>51</v>
      </c>
      <c r="E10" s="178">
        <v>16506.8</v>
      </c>
      <c r="F10" s="374">
        <v>1011693.2</v>
      </c>
      <c r="G10" s="604">
        <v>337231.07</v>
      </c>
      <c r="J10" s="552"/>
    </row>
    <row r="11" spans="2:10" s="69" customFormat="1" ht="13.5" customHeight="1">
      <c r="B11" s="793"/>
      <c r="C11" s="815"/>
      <c r="D11" s="279" t="s">
        <v>67</v>
      </c>
      <c r="E11" s="178">
        <v>567862</v>
      </c>
      <c r="F11" s="374">
        <v>524043.96</v>
      </c>
      <c r="G11" s="604">
        <v>174681.32</v>
      </c>
      <c r="J11" s="550"/>
    </row>
    <row r="12" spans="2:10" s="69" customFormat="1" ht="30.75" customHeight="1">
      <c r="B12" s="793"/>
      <c r="C12" s="815"/>
      <c r="D12" s="509" t="s">
        <v>93</v>
      </c>
      <c r="E12" s="178">
        <v>6988480.4900000002</v>
      </c>
      <c r="F12" s="374">
        <v>6002457.1100000003</v>
      </c>
      <c r="G12" s="604">
        <v>3000000</v>
      </c>
      <c r="J12" s="550"/>
    </row>
    <row r="13" spans="2:10" s="69" customFormat="1" ht="13.5" customHeight="1">
      <c r="B13" s="793"/>
      <c r="C13" s="815"/>
      <c r="D13" s="279" t="s">
        <v>50</v>
      </c>
      <c r="E13" s="178">
        <v>74090</v>
      </c>
      <c r="F13" s="374">
        <v>75235</v>
      </c>
      <c r="G13" s="604">
        <v>25078.33</v>
      </c>
      <c r="J13" s="550"/>
    </row>
    <row r="14" spans="2:10" s="69" customFormat="1" ht="25.5">
      <c r="B14" s="793"/>
      <c r="C14" s="815"/>
      <c r="D14" s="509" t="s">
        <v>112</v>
      </c>
      <c r="E14" s="178">
        <v>186132</v>
      </c>
      <c r="F14" s="374">
        <v>196389.77</v>
      </c>
      <c r="G14" s="604">
        <v>65463.26</v>
      </c>
      <c r="J14" s="550"/>
    </row>
    <row r="15" spans="2:10" s="69" customFormat="1" ht="13.5" customHeight="1">
      <c r="B15" s="793"/>
      <c r="C15" s="815"/>
      <c r="D15" s="279" t="s">
        <v>48</v>
      </c>
      <c r="E15" s="178">
        <v>1121000.3799999999</v>
      </c>
      <c r="F15" s="374">
        <v>983552.18</v>
      </c>
      <c r="G15" s="604">
        <v>327850.73</v>
      </c>
      <c r="J15" s="550"/>
    </row>
    <row r="16" spans="2:10" s="69" customFormat="1" ht="13.5" customHeight="1">
      <c r="B16" s="793"/>
      <c r="C16" s="815"/>
      <c r="D16" s="279" t="s">
        <v>146</v>
      </c>
      <c r="E16" s="178">
        <v>1705128.2599999998</v>
      </c>
      <c r="F16" s="374">
        <v>1551493.36</v>
      </c>
      <c r="G16" s="604">
        <v>517164.45</v>
      </c>
      <c r="J16" s="550"/>
    </row>
    <row r="17" spans="2:10" s="69" customFormat="1" ht="13.5" customHeight="1">
      <c r="B17" s="793"/>
      <c r="C17" s="815"/>
      <c r="D17" s="487" t="s">
        <v>33</v>
      </c>
      <c r="E17" s="178">
        <v>308800</v>
      </c>
      <c r="F17" s="374">
        <v>224546.1</v>
      </c>
      <c r="G17" s="604">
        <v>74848.7</v>
      </c>
      <c r="J17" s="550"/>
    </row>
    <row r="18" spans="2:10" s="69" customFormat="1" ht="13.5" customHeight="1">
      <c r="B18" s="793"/>
      <c r="C18" s="815"/>
      <c r="D18" s="509" t="s">
        <v>215</v>
      </c>
      <c r="E18" s="178">
        <v>277071</v>
      </c>
      <c r="F18" s="374">
        <v>378195.56</v>
      </c>
      <c r="G18" s="604">
        <v>126065.19</v>
      </c>
      <c r="J18" s="550"/>
    </row>
    <row r="19" spans="2:10" s="69" customFormat="1" ht="17.25" customHeight="1">
      <c r="B19" s="793"/>
      <c r="C19" s="815"/>
      <c r="D19" s="513" t="s">
        <v>86</v>
      </c>
      <c r="E19" s="178">
        <v>49350</v>
      </c>
      <c r="F19" s="374">
        <v>200693.09</v>
      </c>
      <c r="G19" s="604">
        <v>66897.7</v>
      </c>
      <c r="J19" s="550"/>
    </row>
    <row r="20" spans="2:10" s="69" customFormat="1" ht="13.5" customHeight="1">
      <c r="B20" s="793"/>
      <c r="C20" s="815"/>
      <c r="D20" s="513" t="s">
        <v>10</v>
      </c>
      <c r="E20" s="178">
        <v>851435.08</v>
      </c>
      <c r="F20" s="374">
        <v>818757.86</v>
      </c>
      <c r="G20" s="604">
        <v>272919.28999999998</v>
      </c>
      <c r="J20" s="550"/>
    </row>
    <row r="21" spans="2:10" s="141" customFormat="1" ht="13.5" customHeight="1">
      <c r="B21" s="793"/>
      <c r="C21" s="815"/>
      <c r="D21" s="280" t="s">
        <v>106</v>
      </c>
      <c r="E21" s="178">
        <v>1831019.97</v>
      </c>
      <c r="F21" s="374">
        <v>2054013.62</v>
      </c>
      <c r="G21" s="604">
        <v>684671.21</v>
      </c>
      <c r="J21" s="552"/>
    </row>
    <row r="22" spans="2:10" s="141" customFormat="1" ht="23.25" customHeight="1">
      <c r="B22" s="794"/>
      <c r="C22" s="815"/>
      <c r="D22" s="568" t="s">
        <v>318</v>
      </c>
      <c r="E22" s="178">
        <v>162320</v>
      </c>
      <c r="F22" s="374">
        <v>198853.83</v>
      </c>
      <c r="G22" s="604">
        <v>66284.61</v>
      </c>
      <c r="J22" s="552"/>
    </row>
    <row r="23" spans="2:10" s="141" customFormat="1" ht="12.75" customHeight="1">
      <c r="B23" s="794"/>
      <c r="C23" s="815"/>
      <c r="D23" s="568" t="s">
        <v>281</v>
      </c>
      <c r="E23" s="178">
        <v>264655.67000000004</v>
      </c>
      <c r="F23" s="374">
        <v>485584.33</v>
      </c>
      <c r="G23" s="604">
        <v>161861.44</v>
      </c>
      <c r="J23" s="552"/>
    </row>
    <row r="24" spans="2:10" s="141" customFormat="1">
      <c r="B24" s="794"/>
      <c r="C24" s="815"/>
      <c r="D24" s="505" t="s">
        <v>262</v>
      </c>
      <c r="E24" s="178">
        <v>168418.51</v>
      </c>
      <c r="F24" s="374">
        <v>165540.15</v>
      </c>
      <c r="G24" s="604">
        <v>55180.05</v>
      </c>
      <c r="J24" s="552"/>
    </row>
    <row r="25" spans="2:10" s="68" customFormat="1" ht="21.6" customHeight="1" thickBot="1">
      <c r="B25" s="795"/>
      <c r="C25" s="816"/>
      <c r="D25" s="514" t="s">
        <v>7</v>
      </c>
      <c r="E25" s="264">
        <f>SUM(E9:E24)</f>
        <v>15446598.92</v>
      </c>
      <c r="F25" s="181">
        <v>15703086.17</v>
      </c>
      <c r="G25" s="605">
        <v>6233543.0300000021</v>
      </c>
      <c r="I25" s="75"/>
      <c r="J25" s="551"/>
    </row>
    <row r="26" spans="2:10" s="69" customFormat="1" ht="30.75" customHeight="1">
      <c r="B26" s="792">
        <v>3</v>
      </c>
      <c r="C26" s="791" t="s">
        <v>44</v>
      </c>
      <c r="D26" s="512" t="s">
        <v>192</v>
      </c>
      <c r="E26" s="263">
        <v>0</v>
      </c>
      <c r="F26" s="375">
        <v>4246</v>
      </c>
      <c r="G26" s="641">
        <v>0</v>
      </c>
      <c r="J26" s="550"/>
    </row>
    <row r="27" spans="2:10" s="69" customFormat="1" ht="30" customHeight="1">
      <c r="B27" s="793"/>
      <c r="C27" s="788"/>
      <c r="D27" s="512" t="s">
        <v>92</v>
      </c>
      <c r="E27" s="178">
        <v>0</v>
      </c>
      <c r="F27" s="374">
        <v>41999.166666666664</v>
      </c>
      <c r="G27" s="604">
        <v>13999.72</v>
      </c>
      <c r="J27" s="550"/>
    </row>
    <row r="28" spans="2:10" s="69" customFormat="1" ht="14.25" customHeight="1">
      <c r="B28" s="794"/>
      <c r="C28" s="789"/>
      <c r="D28" s="510" t="s">
        <v>238</v>
      </c>
      <c r="E28" s="178">
        <v>0</v>
      </c>
      <c r="F28" s="374">
        <v>191467.08333333334</v>
      </c>
      <c r="G28" s="604">
        <v>63822.36</v>
      </c>
      <c r="J28" s="550"/>
    </row>
    <row r="29" spans="2:10" s="68" customFormat="1" ht="13.5" thickBot="1">
      <c r="B29" s="795"/>
      <c r="C29" s="790"/>
      <c r="D29" s="511" t="s">
        <v>7</v>
      </c>
      <c r="E29" s="181">
        <f>SUM(E26:E28)</f>
        <v>0</v>
      </c>
      <c r="F29" s="181">
        <v>237712.25</v>
      </c>
      <c r="G29" s="605">
        <v>77822.080000000002</v>
      </c>
      <c r="I29" s="75"/>
      <c r="J29" s="551"/>
    </row>
    <row r="30" spans="2:10" s="69" customFormat="1" ht="18" customHeight="1">
      <c r="B30" s="796">
        <v>4</v>
      </c>
      <c r="C30" s="787" t="s">
        <v>282</v>
      </c>
      <c r="D30" s="508" t="s">
        <v>147</v>
      </c>
      <c r="E30" s="178">
        <v>481055.6</v>
      </c>
      <c r="F30" s="374">
        <v>11488.400000000023</v>
      </c>
      <c r="G30" s="604">
        <v>0</v>
      </c>
      <c r="J30" s="550"/>
    </row>
    <row r="31" spans="2:10" s="69" customFormat="1">
      <c r="B31" s="797"/>
      <c r="C31" s="788"/>
      <c r="D31" s="279" t="s">
        <v>51</v>
      </c>
      <c r="E31" s="178">
        <v>0</v>
      </c>
      <c r="F31" s="374">
        <v>245000</v>
      </c>
      <c r="G31" s="604">
        <v>0</v>
      </c>
      <c r="J31" s="550"/>
    </row>
    <row r="32" spans="2:10" s="69" customFormat="1">
      <c r="B32" s="797"/>
      <c r="C32" s="788"/>
      <c r="D32" s="279" t="s">
        <v>146</v>
      </c>
      <c r="E32" s="178">
        <v>46600</v>
      </c>
      <c r="F32" s="374">
        <v>106004</v>
      </c>
      <c r="G32" s="604">
        <v>0</v>
      </c>
      <c r="J32" s="550"/>
    </row>
    <row r="33" spans="2:10" s="69" customFormat="1">
      <c r="B33" s="797"/>
      <c r="C33" s="788"/>
      <c r="D33" s="279" t="s">
        <v>67</v>
      </c>
      <c r="E33" s="178">
        <v>0</v>
      </c>
      <c r="F33" s="374">
        <v>0</v>
      </c>
      <c r="G33" s="604">
        <v>0</v>
      </c>
      <c r="J33" s="550"/>
    </row>
    <row r="34" spans="2:10" s="69" customFormat="1">
      <c r="B34" s="798"/>
      <c r="C34" s="789"/>
      <c r="D34" s="280" t="s">
        <v>106</v>
      </c>
      <c r="E34" s="178">
        <v>0</v>
      </c>
      <c r="F34" s="374">
        <v>25852</v>
      </c>
      <c r="G34" s="604">
        <v>0</v>
      </c>
      <c r="J34" s="550"/>
    </row>
    <row r="35" spans="2:10" s="75" customFormat="1" ht="15.75" customHeight="1" thickBot="1">
      <c r="B35" s="799"/>
      <c r="C35" s="790"/>
      <c r="D35" s="515" t="s">
        <v>7</v>
      </c>
      <c r="E35" s="181">
        <f>SUM(E30:E34)</f>
        <v>527655.6</v>
      </c>
      <c r="F35" s="181">
        <v>388344.4</v>
      </c>
      <c r="G35" s="605">
        <v>0</v>
      </c>
      <c r="J35" s="551"/>
    </row>
    <row r="36" spans="2:10" s="27" customFormat="1" ht="21" customHeight="1">
      <c r="B36" s="796">
        <v>5</v>
      </c>
      <c r="C36" s="787" t="s">
        <v>35</v>
      </c>
      <c r="D36" s="508" t="s">
        <v>147</v>
      </c>
      <c r="E36" s="247">
        <v>44150</v>
      </c>
      <c r="F36" s="374">
        <v>14766</v>
      </c>
      <c r="G36" s="604">
        <v>0</v>
      </c>
      <c r="J36" s="553"/>
    </row>
    <row r="37" spans="2:10" s="27" customFormat="1" ht="33" customHeight="1">
      <c r="B37" s="797"/>
      <c r="C37" s="788"/>
      <c r="D37" s="512" t="s">
        <v>92</v>
      </c>
      <c r="E37" s="178">
        <v>0</v>
      </c>
      <c r="F37" s="374">
        <v>53601</v>
      </c>
      <c r="G37" s="604">
        <v>0</v>
      </c>
      <c r="J37" s="553"/>
    </row>
    <row r="38" spans="2:10" s="27" customFormat="1" ht="23.25" customHeight="1">
      <c r="B38" s="797"/>
      <c r="C38" s="788"/>
      <c r="D38" s="509" t="s">
        <v>192</v>
      </c>
      <c r="E38" s="178">
        <v>100776</v>
      </c>
      <c r="F38" s="374">
        <v>33592</v>
      </c>
      <c r="G38" s="604">
        <v>34000</v>
      </c>
      <c r="J38" s="553"/>
    </row>
    <row r="39" spans="2:10" s="27" customFormat="1" ht="15.75" customHeight="1">
      <c r="B39" s="798"/>
      <c r="C39" s="789"/>
      <c r="D39" s="510" t="s">
        <v>238</v>
      </c>
      <c r="E39" s="178">
        <v>0</v>
      </c>
      <c r="F39" s="374">
        <v>224436</v>
      </c>
      <c r="G39" s="604">
        <v>0</v>
      </c>
      <c r="J39" s="553"/>
    </row>
    <row r="40" spans="2:10" s="28" customFormat="1" ht="13.5" customHeight="1" thickBot="1">
      <c r="B40" s="799"/>
      <c r="C40" s="790"/>
      <c r="D40" s="514" t="s">
        <v>7</v>
      </c>
      <c r="E40" s="181">
        <f>SUM(E36:E39)</f>
        <v>144926</v>
      </c>
      <c r="F40" s="181">
        <v>326395</v>
      </c>
      <c r="G40" s="605">
        <v>34000</v>
      </c>
      <c r="I40" s="75"/>
      <c r="J40" s="554"/>
    </row>
    <row r="41" spans="2:10" s="27" customFormat="1" ht="24" customHeight="1">
      <c r="B41" s="805">
        <v>6</v>
      </c>
      <c r="C41" s="791" t="s">
        <v>283</v>
      </c>
      <c r="D41" s="512" t="s">
        <v>16</v>
      </c>
      <c r="E41" s="178">
        <v>34800</v>
      </c>
      <c r="F41" s="374">
        <v>15288</v>
      </c>
      <c r="G41" s="604">
        <v>0</v>
      </c>
      <c r="J41" s="553"/>
    </row>
    <row r="42" spans="2:10" s="27" customFormat="1" ht="21" customHeight="1">
      <c r="B42" s="797"/>
      <c r="C42" s="788"/>
      <c r="D42" s="509" t="s">
        <v>147</v>
      </c>
      <c r="E42" s="178">
        <v>198598</v>
      </c>
      <c r="F42" s="374">
        <v>102501.33</v>
      </c>
      <c r="G42" s="604">
        <v>0</v>
      </c>
      <c r="J42" s="553"/>
    </row>
    <row r="43" spans="2:10" s="27" customFormat="1" ht="27" customHeight="1">
      <c r="B43" s="797"/>
      <c r="C43" s="788"/>
      <c r="D43" s="516" t="s">
        <v>144</v>
      </c>
      <c r="E43" s="178">
        <v>0</v>
      </c>
      <c r="F43" s="374">
        <v>0</v>
      </c>
      <c r="G43" s="604">
        <v>0</v>
      </c>
      <c r="J43" s="553"/>
    </row>
    <row r="44" spans="2:10" s="27" customFormat="1" ht="13.5" customHeight="1">
      <c r="B44" s="797"/>
      <c r="C44" s="788"/>
      <c r="D44" s="509" t="s">
        <v>51</v>
      </c>
      <c r="E44" s="178">
        <v>0</v>
      </c>
      <c r="F44" s="374">
        <v>446.25</v>
      </c>
      <c r="G44" s="604">
        <v>0</v>
      </c>
      <c r="J44" s="553"/>
    </row>
    <row r="45" spans="2:10" s="27" customFormat="1">
      <c r="B45" s="797"/>
      <c r="C45" s="788"/>
      <c r="D45" s="279" t="s">
        <v>146</v>
      </c>
      <c r="E45" s="178">
        <v>0</v>
      </c>
      <c r="F45" s="374">
        <v>0</v>
      </c>
      <c r="G45" s="604">
        <v>0</v>
      </c>
      <c r="J45" s="553"/>
    </row>
    <row r="46" spans="2:10" s="27" customFormat="1">
      <c r="B46" s="798"/>
      <c r="C46" s="789"/>
      <c r="D46" s="517" t="s">
        <v>229</v>
      </c>
      <c r="E46" s="178">
        <v>48350</v>
      </c>
      <c r="F46" s="374">
        <v>90016.414999999994</v>
      </c>
      <c r="G46" s="604">
        <v>0</v>
      </c>
      <c r="J46" s="553"/>
    </row>
    <row r="47" spans="2:10" s="28" customFormat="1" ht="18.75" customHeight="1" thickBot="1">
      <c r="B47" s="798"/>
      <c r="C47" s="789"/>
      <c r="D47" s="600" t="s">
        <v>7</v>
      </c>
      <c r="E47" s="601">
        <f>SUM(E41:E46)</f>
        <v>281748</v>
      </c>
      <c r="F47" s="601">
        <v>208251.995</v>
      </c>
      <c r="G47" s="642">
        <v>0</v>
      </c>
      <c r="I47" s="75"/>
      <c r="J47" s="554"/>
    </row>
    <row r="48" spans="2:10" s="27" customFormat="1" ht="25.5">
      <c r="B48" s="796">
        <v>7</v>
      </c>
      <c r="C48" s="787" t="s">
        <v>36</v>
      </c>
      <c r="D48" s="508" t="s">
        <v>16</v>
      </c>
      <c r="E48" s="354">
        <v>8750</v>
      </c>
      <c r="F48" s="602">
        <v>222</v>
      </c>
      <c r="G48" s="603">
        <v>0</v>
      </c>
      <c r="J48" s="553"/>
    </row>
    <row r="49" spans="2:10" s="27" customFormat="1">
      <c r="B49" s="797"/>
      <c r="C49" s="788"/>
      <c r="D49" s="512" t="s">
        <v>147</v>
      </c>
      <c r="E49" s="178">
        <v>51020</v>
      </c>
      <c r="F49" s="374">
        <v>8</v>
      </c>
      <c r="G49" s="604">
        <v>0</v>
      </c>
      <c r="J49" s="553"/>
    </row>
    <row r="50" spans="2:10" s="27" customFormat="1">
      <c r="B50" s="797"/>
      <c r="C50" s="788"/>
      <c r="D50" s="509" t="s">
        <v>51</v>
      </c>
      <c r="E50" s="178">
        <v>0</v>
      </c>
      <c r="F50" s="374">
        <v>0</v>
      </c>
      <c r="G50" s="604">
        <v>0</v>
      </c>
      <c r="J50" s="553"/>
    </row>
    <row r="51" spans="2:10" s="68" customFormat="1" ht="13.5" thickBot="1">
      <c r="B51" s="799"/>
      <c r="C51" s="790"/>
      <c r="D51" s="511" t="s">
        <v>7</v>
      </c>
      <c r="E51" s="181">
        <f>SUM(E48:E50)</f>
        <v>59770</v>
      </c>
      <c r="F51" s="181">
        <v>230</v>
      </c>
      <c r="G51" s="605">
        <v>0</v>
      </c>
      <c r="I51" s="75"/>
      <c r="J51" s="551"/>
    </row>
    <row r="52" spans="2:10" s="69" customFormat="1" ht="27.75" customHeight="1">
      <c r="B52" s="796">
        <v>8</v>
      </c>
      <c r="C52" s="802" t="s">
        <v>45</v>
      </c>
      <c r="D52" s="508" t="s">
        <v>192</v>
      </c>
      <c r="E52" s="354">
        <v>25226</v>
      </c>
      <c r="F52" s="602">
        <v>0</v>
      </c>
      <c r="G52" s="603">
        <v>0</v>
      </c>
      <c r="J52" s="550"/>
    </row>
    <row r="53" spans="2:10" s="69" customFormat="1" ht="25.5">
      <c r="B53" s="800"/>
      <c r="C53" s="803"/>
      <c r="D53" s="512" t="s">
        <v>92</v>
      </c>
      <c r="E53" s="178">
        <v>0</v>
      </c>
      <c r="F53" s="374">
        <v>117000</v>
      </c>
      <c r="G53" s="604">
        <v>0</v>
      </c>
      <c r="J53" s="550"/>
    </row>
    <row r="54" spans="2:10" s="69" customFormat="1" ht="16.5" customHeight="1">
      <c r="B54" s="801"/>
      <c r="C54" s="804"/>
      <c r="D54" s="519" t="s">
        <v>238</v>
      </c>
      <c r="E54" s="178">
        <v>109500</v>
      </c>
      <c r="F54" s="374">
        <v>267274</v>
      </c>
      <c r="G54" s="604">
        <v>0</v>
      </c>
      <c r="J54" s="550"/>
    </row>
    <row r="55" spans="2:10" s="68" customFormat="1" ht="16.149999999999999" customHeight="1" thickBot="1">
      <c r="B55" s="801"/>
      <c r="C55" s="804"/>
      <c r="D55" s="518" t="s">
        <v>7</v>
      </c>
      <c r="E55" s="601">
        <f>SUM(E52:E54)</f>
        <v>134726</v>
      </c>
      <c r="F55" s="601">
        <v>384274</v>
      </c>
      <c r="G55" s="642">
        <v>0</v>
      </c>
      <c r="I55" s="75"/>
      <c r="J55" s="551"/>
    </row>
    <row r="56" spans="2:10" s="28" customFormat="1">
      <c r="B56" s="783">
        <v>9</v>
      </c>
      <c r="C56" s="787" t="s">
        <v>313</v>
      </c>
      <c r="D56" s="370" t="s">
        <v>86</v>
      </c>
      <c r="E56" s="418">
        <v>4250</v>
      </c>
      <c r="F56" s="602">
        <v>9388.3333333333339</v>
      </c>
      <c r="G56" s="603">
        <v>3129.44</v>
      </c>
      <c r="J56" s="554"/>
    </row>
    <row r="57" spans="2:10" s="28" customFormat="1">
      <c r="B57" s="784"/>
      <c r="C57" s="788"/>
      <c r="D57" s="509" t="s">
        <v>51</v>
      </c>
      <c r="E57" s="247">
        <v>12833.78</v>
      </c>
      <c r="F57" s="374">
        <v>70920</v>
      </c>
      <c r="G57" s="604">
        <v>23640</v>
      </c>
      <c r="J57" s="554"/>
    </row>
    <row r="58" spans="2:10" s="28" customFormat="1">
      <c r="B58" s="784"/>
      <c r="C58" s="788"/>
      <c r="D58" s="512" t="s">
        <v>147</v>
      </c>
      <c r="E58" s="247">
        <v>123009.68</v>
      </c>
      <c r="F58" s="374">
        <v>95608.722499999989</v>
      </c>
      <c r="G58" s="604">
        <v>31869.57</v>
      </c>
      <c r="J58" s="554"/>
    </row>
    <row r="59" spans="2:10" s="28" customFormat="1" ht="25.5">
      <c r="B59" s="784"/>
      <c r="C59" s="788"/>
      <c r="D59" s="512" t="s">
        <v>16</v>
      </c>
      <c r="E59" s="247">
        <v>0</v>
      </c>
      <c r="F59" s="374">
        <v>431.45833333333331</v>
      </c>
      <c r="G59" s="604">
        <v>143.82</v>
      </c>
      <c r="J59" s="554"/>
    </row>
    <row r="60" spans="2:10" s="250" customFormat="1" ht="27.75" customHeight="1">
      <c r="B60" s="784"/>
      <c r="C60" s="788"/>
      <c r="D60" s="487" t="s">
        <v>112</v>
      </c>
      <c r="E60" s="247">
        <v>0</v>
      </c>
      <c r="F60" s="374">
        <v>3160.5941666666672</v>
      </c>
      <c r="G60" s="604">
        <v>1053.53</v>
      </c>
      <c r="J60" s="555"/>
    </row>
    <row r="61" spans="2:10" s="28" customFormat="1">
      <c r="B61" s="784"/>
      <c r="C61" s="788"/>
      <c r="D61" s="279" t="s">
        <v>50</v>
      </c>
      <c r="E61" s="247">
        <v>807</v>
      </c>
      <c r="F61" s="374">
        <v>1969.9166666666667</v>
      </c>
      <c r="G61" s="604">
        <v>656.64</v>
      </c>
      <c r="J61" s="554"/>
    </row>
    <row r="62" spans="2:10" s="28" customFormat="1">
      <c r="B62" s="784"/>
      <c r="C62" s="788"/>
      <c r="D62" s="279" t="s">
        <v>48</v>
      </c>
      <c r="E62" s="247">
        <v>49266.1</v>
      </c>
      <c r="F62" s="374">
        <v>54720.668333333335</v>
      </c>
      <c r="G62" s="604">
        <v>18240.22</v>
      </c>
      <c r="J62" s="554"/>
    </row>
    <row r="63" spans="2:10" s="28" customFormat="1">
      <c r="B63" s="784"/>
      <c r="C63" s="788"/>
      <c r="D63" s="279" t="s">
        <v>146</v>
      </c>
      <c r="E63" s="247">
        <v>8349.0499999999993</v>
      </c>
      <c r="F63" s="374">
        <v>83765.95</v>
      </c>
      <c r="G63" s="604">
        <v>27921.98</v>
      </c>
      <c r="J63" s="554"/>
    </row>
    <row r="64" spans="2:10" s="28" customFormat="1">
      <c r="B64" s="784"/>
      <c r="C64" s="788"/>
      <c r="D64" s="279" t="s">
        <v>67</v>
      </c>
      <c r="E64" s="247">
        <v>0</v>
      </c>
      <c r="F64" s="374">
        <v>1664</v>
      </c>
      <c r="G64" s="604">
        <v>554.66999999999996</v>
      </c>
      <c r="J64" s="554"/>
    </row>
    <row r="65" spans="2:12" s="28" customFormat="1">
      <c r="B65" s="784"/>
      <c r="C65" s="788"/>
      <c r="D65" s="280" t="s">
        <v>169</v>
      </c>
      <c r="E65" s="247">
        <v>134150.41</v>
      </c>
      <c r="F65" s="374">
        <v>128682.47916695167</v>
      </c>
      <c r="G65" s="604">
        <v>42894.16</v>
      </c>
      <c r="J65" s="554"/>
    </row>
    <row r="66" spans="2:12" s="28" customFormat="1">
      <c r="B66" s="785"/>
      <c r="C66" s="789"/>
      <c r="D66" s="520" t="s">
        <v>311</v>
      </c>
      <c r="E66" s="247">
        <v>44256.15</v>
      </c>
      <c r="F66" s="374">
        <v>37033.85</v>
      </c>
      <c r="G66" s="604">
        <v>12344.62</v>
      </c>
      <c r="J66" s="554"/>
    </row>
    <row r="67" spans="2:12" s="28" customFormat="1">
      <c r="B67" s="785"/>
      <c r="C67" s="789"/>
      <c r="D67" s="521" t="s">
        <v>262</v>
      </c>
      <c r="E67" s="247">
        <v>44323.729999999996</v>
      </c>
      <c r="F67" s="374">
        <v>55961.270000000004</v>
      </c>
      <c r="G67" s="604">
        <v>18653.759999999998</v>
      </c>
      <c r="J67" s="554"/>
    </row>
    <row r="68" spans="2:12" s="28" customFormat="1" ht="13.5" thickBot="1">
      <c r="B68" s="786"/>
      <c r="C68" s="790"/>
      <c r="D68" s="522" t="s">
        <v>7</v>
      </c>
      <c r="E68" s="181">
        <f>SUM(E56:E67)</f>
        <v>421245.9</v>
      </c>
      <c r="F68" s="181">
        <v>543307.24250028492</v>
      </c>
      <c r="G68" s="605">
        <v>181102.41</v>
      </c>
      <c r="I68" s="75"/>
      <c r="J68" s="554"/>
      <c r="L68" s="554"/>
    </row>
    <row r="69" spans="2:12" s="28" customFormat="1" ht="80.25" customHeight="1" thickBot="1">
      <c r="B69" s="381" t="s">
        <v>244</v>
      </c>
      <c r="C69" s="376" t="s">
        <v>317</v>
      </c>
      <c r="D69" s="570" t="s">
        <v>92</v>
      </c>
      <c r="E69" s="217">
        <v>33629.599999999999</v>
      </c>
      <c r="F69" s="352">
        <v>153370.4</v>
      </c>
      <c r="G69" s="608">
        <v>0</v>
      </c>
      <c r="H69" s="250"/>
      <c r="I69" s="75"/>
      <c r="J69" s="554"/>
      <c r="K69" s="255"/>
      <c r="L69" s="255"/>
    </row>
    <row r="70" spans="2:12" s="28" customFormat="1" ht="26.25" customHeight="1">
      <c r="B70" s="809" t="s">
        <v>296</v>
      </c>
      <c r="C70" s="806" t="s">
        <v>295</v>
      </c>
      <c r="D70" s="508" t="s">
        <v>92</v>
      </c>
      <c r="E70" s="285">
        <v>0</v>
      </c>
      <c r="F70" s="602">
        <v>167573.24166666667</v>
      </c>
      <c r="G70" s="603">
        <v>0</v>
      </c>
      <c r="J70" s="554"/>
    </row>
    <row r="71" spans="2:12" s="28" customFormat="1" ht="23.25" customHeight="1">
      <c r="B71" s="810"/>
      <c r="C71" s="807"/>
      <c r="D71" s="510" t="s">
        <v>238</v>
      </c>
      <c r="E71" s="247">
        <v>0</v>
      </c>
      <c r="F71" s="374">
        <v>187146</v>
      </c>
      <c r="G71" s="604">
        <v>0</v>
      </c>
      <c r="J71" s="554"/>
    </row>
    <row r="72" spans="2:12" s="28" customFormat="1" ht="30.75" customHeight="1" thickBot="1">
      <c r="B72" s="811"/>
      <c r="C72" s="808"/>
      <c r="D72" s="522" t="s">
        <v>7</v>
      </c>
      <c r="E72" s="264">
        <f>E70+E71</f>
        <v>0</v>
      </c>
      <c r="F72" s="606">
        <v>354719.2416666667</v>
      </c>
      <c r="G72" s="607">
        <v>0</v>
      </c>
      <c r="I72" s="75"/>
      <c r="J72" s="554"/>
    </row>
    <row r="73" spans="2:12" s="50" customFormat="1" ht="15" customHeight="1">
      <c r="B73" s="58"/>
      <c r="C73" s="110"/>
      <c r="D73" s="111"/>
      <c r="E73" s="53"/>
      <c r="J73" s="556"/>
    </row>
    <row r="74" spans="2:12" s="19" customFormat="1" ht="12.75" customHeight="1">
      <c r="C74" s="724"/>
      <c r="D74" s="724"/>
      <c r="E74" s="20"/>
      <c r="J74" s="557"/>
    </row>
    <row r="75" spans="2:12" s="19" customFormat="1" ht="21.75" customHeight="1">
      <c r="C75" s="163"/>
      <c r="D75" s="163"/>
      <c r="E75" s="20"/>
      <c r="J75" s="557"/>
    </row>
    <row r="76" spans="2:12" s="30" customFormat="1">
      <c r="C76" s="117"/>
      <c r="D76" s="523"/>
      <c r="E76" s="31"/>
      <c r="J76" s="558"/>
    </row>
    <row r="77" spans="2:12" s="119" customFormat="1" ht="12.75" customHeight="1">
      <c r="C77" s="24"/>
      <c r="D77" s="524"/>
      <c r="E77" s="124"/>
      <c r="J77" s="559"/>
    </row>
    <row r="78" spans="2:12" s="119" customFormat="1" ht="12.75" customHeight="1">
      <c r="C78" s="24"/>
      <c r="D78" s="524"/>
      <c r="E78" s="124"/>
      <c r="J78" s="559"/>
    </row>
    <row r="79" spans="2:12" s="119" customFormat="1">
      <c r="C79" s="24"/>
      <c r="D79" s="524"/>
      <c r="E79" s="124"/>
      <c r="J79" s="559"/>
    </row>
    <row r="80" spans="2:12" s="39" customFormat="1">
      <c r="D80" s="67"/>
      <c r="E80" s="57"/>
      <c r="J80" s="560"/>
    </row>
    <row r="82" spans="2:10" s="50" customFormat="1">
      <c r="C82" s="66"/>
      <c r="E82" s="53"/>
      <c r="J82" s="556"/>
    </row>
    <row r="83" spans="2:10" s="68" customFormat="1">
      <c r="B83" s="28"/>
      <c r="C83" s="28"/>
      <c r="D83" s="28"/>
      <c r="E83" s="75"/>
      <c r="J83" s="551"/>
    </row>
    <row r="84" spans="2:10" s="50" customFormat="1">
      <c r="B84" s="66"/>
      <c r="D84" s="53"/>
      <c r="E84" s="53"/>
      <c r="J84" s="556"/>
    </row>
    <row r="85" spans="2:10" s="58" customFormat="1">
      <c r="E85" s="59"/>
      <c r="J85" s="561"/>
    </row>
    <row r="86" spans="2:10" s="7" customFormat="1">
      <c r="B86" s="25"/>
      <c r="D86" s="8"/>
      <c r="E86" s="14"/>
      <c r="J86" s="562"/>
    </row>
  </sheetData>
  <sheetProtection selectLockedCells="1" selectUnlockedCells="1"/>
  <mergeCells count="22">
    <mergeCell ref="C2:D2"/>
    <mergeCell ref="B5:B8"/>
    <mergeCell ref="C5:C8"/>
    <mergeCell ref="B9:B25"/>
    <mergeCell ref="C9:C25"/>
    <mergeCell ref="C41:C47"/>
    <mergeCell ref="C74:D74"/>
    <mergeCell ref="B48:B51"/>
    <mergeCell ref="C48:C51"/>
    <mergeCell ref="B52:B55"/>
    <mergeCell ref="C52:C55"/>
    <mergeCell ref="B36:B40"/>
    <mergeCell ref="B41:B47"/>
    <mergeCell ref="C36:C40"/>
    <mergeCell ref="C70:C72"/>
    <mergeCell ref="B70:B72"/>
    <mergeCell ref="B56:B68"/>
    <mergeCell ref="C56:C68"/>
    <mergeCell ref="C30:C35"/>
    <mergeCell ref="C26:C29"/>
    <mergeCell ref="B26:B29"/>
    <mergeCell ref="B30:B35"/>
  </mergeCells>
  <pageMargins left="0.15748031496062992" right="0.15748031496062992" top="0.23622047244094491" bottom="0.23622047244094491" header="0.23622047244094491" footer="0.15748031496062992"/>
  <pageSetup paperSize="9" scale="90" firstPageNumber="0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22</vt:i4>
      </vt:variant>
    </vt:vector>
  </HeadingPairs>
  <TitlesOfParts>
    <vt:vector size="52" baseType="lpstr">
      <vt:lpstr>endometrioza</vt:lpstr>
      <vt:lpstr>hidrocefalie </vt:lpstr>
      <vt:lpstr>epilepsie</vt:lpstr>
      <vt:lpstr>rad interv</vt:lpstr>
      <vt:lpstr>san. mintala-materiale</vt:lpstr>
      <vt:lpstr>san. mintala - medicam</vt:lpstr>
      <vt:lpstr>prog de boli cardio </vt:lpstr>
      <vt:lpstr>insuficienta hepatica</vt:lpstr>
      <vt:lpstr>ortopedie</vt:lpstr>
      <vt:lpstr>boli endocrine</vt:lpstr>
      <vt:lpstr>prog nat al surd.</vt:lpstr>
      <vt:lpstr>hemof.-talas</vt:lpstr>
      <vt:lpstr>hemof.-talas </vt:lpstr>
      <vt:lpstr>boli neurologice</vt:lpstr>
      <vt:lpstr>boli rare- material</vt:lpstr>
      <vt:lpstr>boli rare- medic</vt:lpstr>
      <vt:lpstr>transplant hepatic</vt:lpstr>
      <vt:lpstr>diabet mater</vt:lpstr>
      <vt:lpstr>diabet</vt:lpstr>
      <vt:lpstr>leucemie </vt:lpstr>
      <vt:lpstr>radioterapie </vt:lpstr>
      <vt:lpstr>reconstructia mamara</vt:lpstr>
      <vt:lpstr>oncologie</vt:lpstr>
      <vt:lpstr>oncologie cost volum </vt:lpstr>
      <vt:lpstr>HTAP CV</vt:lpstr>
      <vt:lpstr>BOLI RARE CV</vt:lpstr>
      <vt:lpstr>boli neurologice CV</vt:lpstr>
      <vt:lpstr>depresii</vt:lpstr>
      <vt:lpstr>IRC</vt:lpstr>
      <vt:lpstr> DIALIZA </vt:lpstr>
      <vt:lpstr>' DIALIZA '!Print_Titles</vt:lpstr>
      <vt:lpstr>'boli endocrine'!Print_Titles</vt:lpstr>
      <vt:lpstr>'boli neurologice'!Print_Titles</vt:lpstr>
      <vt:lpstr>'boli neurologice CV'!Print_Titles</vt:lpstr>
      <vt:lpstr>'boli rare- material'!Print_Titles</vt:lpstr>
      <vt:lpstr>'boli rare- medic'!Print_Titles</vt:lpstr>
      <vt:lpstr>diabet!Print_Titles</vt:lpstr>
      <vt:lpstr>'diabet mater'!Print_Titles</vt:lpstr>
      <vt:lpstr>epilepsie!Print_Titles</vt:lpstr>
      <vt:lpstr>'hemof.-talas'!Print_Titles</vt:lpstr>
      <vt:lpstr>'hemof.-talas '!Print_Titles</vt:lpstr>
      <vt:lpstr>'hidrocefalie '!Print_Titles</vt:lpstr>
      <vt:lpstr>'insuficienta hepatica'!Print_Titles</vt:lpstr>
      <vt:lpstr>'leucemie '!Print_Titles</vt:lpstr>
      <vt:lpstr>ortopedie!Print_Titles</vt:lpstr>
      <vt:lpstr>'prog de boli cardio '!Print_Titles</vt:lpstr>
      <vt:lpstr>'prog nat al surd.'!Print_Titles</vt:lpstr>
      <vt:lpstr>'rad interv'!Print_Titles</vt:lpstr>
      <vt:lpstr>'radioterapie '!Print_Titles</vt:lpstr>
      <vt:lpstr>'san. mintala - medicam'!Print_Titles</vt:lpstr>
      <vt:lpstr>'san. mintala-materiale'!Print_Titles</vt:lpstr>
      <vt:lpstr>'transplant hepatic'!Print_Titles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Florin</dc:creator>
  <cp:lastModifiedBy>Utilizator</cp:lastModifiedBy>
  <cp:lastPrinted>2025-07-10T11:31:38Z</cp:lastPrinted>
  <dcterms:created xsi:type="dcterms:W3CDTF">2014-05-05T12:43:29Z</dcterms:created>
  <dcterms:modified xsi:type="dcterms:W3CDTF">2025-07-10T11:43:04Z</dcterms:modified>
</cp:coreProperties>
</file>